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<sst xmlns="http://schemas.openxmlformats.org/spreadsheetml/2006/main" count="256" uniqueCount="148">
  <si>
    <t>№ п/п</t>
  </si>
  <si>
    <t>Транспортная развязка в двух уровнях  в г. Югорске (2 этап)</t>
  </si>
  <si>
    <t>Объездная дорога  Югорск-2</t>
  </si>
  <si>
    <t>ИТОГО по строительству</t>
  </si>
  <si>
    <t>в т.ч. участок от ул. Садовая до ул. Киевская</t>
  </si>
  <si>
    <t>участок от ул. Сибирский бульвар до ул. Южная</t>
  </si>
  <si>
    <t>участок от ул. Киевская до путепровода</t>
  </si>
  <si>
    <t>Реконструкция автомобильной дороги по ул. Никольская (от ул. Газовиков до ул. Промышленная) в г. Югорске</t>
  </si>
  <si>
    <t>Реконструкция ул. Механизаторов (от ул. Ленина до ул. Калинина) в г. Югорске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</si>
  <si>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</si>
  <si>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</si>
  <si>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</si>
  <si>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</si>
  <si>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</si>
  <si>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 xml:space="preserve">Реконструкция ул. Ленина </t>
  </si>
  <si>
    <t>в т.ч. участок от здания по ул. Ленина, 29 до здания по ул. Ленина, 31</t>
  </si>
  <si>
    <t>участок от ул. Лесозаготовителей до ул. Геологов</t>
  </si>
  <si>
    <t>Реконструкция автомобильной дороги по ул. Кирова в г. Югорске</t>
  </si>
  <si>
    <t>Реконструкция  автомобильной дороги по ул. Таежная (от ул.Мира до ул.Гастелло) в г. Югорске</t>
  </si>
  <si>
    <t>Реконструкция  автомобильной дороги по ул. Лесная в г. Югорске</t>
  </si>
  <si>
    <t>Реконструкция  автомобильной дороги по ул. Лермонтова в г. Югорске</t>
  </si>
  <si>
    <t>Реконструкция  автомобильной дороги по ул. Цветной бульвар в г. Югорске</t>
  </si>
  <si>
    <t>Реконструкция  автомобильной дороги по ул. Чкалова в г. Югорске</t>
  </si>
  <si>
    <t>Реконструкция  автомобильной дороги по ул. Сахарова в г. Югорске</t>
  </si>
  <si>
    <t>ИТОГО по реконструкции:</t>
  </si>
  <si>
    <t>Благоустройство ул. Попова (от ул. Гастелло до Западной объездной автодороги)                в г. Югорске</t>
  </si>
  <si>
    <t>Капитальный ремонт автомобильной дороги по ул. Студенческая (от ул. Садовая до ул. Менделеева)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</si>
  <si>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</si>
  <si>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Широкая в г. Югорске</t>
  </si>
  <si>
    <t>Итого по капитальному ремонту: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</si>
  <si>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</si>
  <si>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</si>
  <si>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</si>
  <si>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</si>
  <si>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Источники финансирования</t>
  </si>
  <si>
    <t>Результат</t>
  </si>
  <si>
    <t>Задача 1. Развитие сети автомобильных дорог (строительство)</t>
  </si>
  <si>
    <t>бюджет АО</t>
  </si>
  <si>
    <t>бюджет МО</t>
  </si>
  <si>
    <t>2015-2016</t>
  </si>
  <si>
    <t>1.1.</t>
  </si>
  <si>
    <t>1.2.</t>
  </si>
  <si>
    <t>Реконструкция ул. Менделеева в г. Югорске (участок от  ул. Магистральная до ул. Студенческая)</t>
  </si>
  <si>
    <t>Задача 2. Совершенствование сети автомобильных дорог (реконструкция)</t>
  </si>
  <si>
    <t>2012-2015</t>
  </si>
  <si>
    <t>2.1.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</si>
  <si>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</si>
  <si>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</si>
  <si>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</si>
  <si>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</si>
  <si>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</si>
  <si>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</si>
  <si>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</si>
  <si>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</si>
  <si>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</si>
  <si>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</si>
  <si>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</si>
  <si>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</si>
  <si>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</si>
  <si>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</si>
  <si>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</si>
  <si>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2012-2016</t>
  </si>
  <si>
    <t>2.11.</t>
  </si>
  <si>
    <t>2.12.</t>
  </si>
  <si>
    <t>2.13.</t>
  </si>
  <si>
    <t>2.14.</t>
  </si>
  <si>
    <t>2.15.</t>
  </si>
  <si>
    <t>2.16.</t>
  </si>
  <si>
    <t>2.17.</t>
  </si>
  <si>
    <t>Задача 3. Приведение транспортно-эксплуатационных характеристик автомобильных дорог общего пользования в соответствие с требованиями норм и технических регламентов (капитальный ремонт)</t>
  </si>
  <si>
    <t>3.1.</t>
  </si>
  <si>
    <t>3.2.</t>
  </si>
  <si>
    <t>3.3.</t>
  </si>
  <si>
    <t>3.4.</t>
  </si>
  <si>
    <t>3.5.</t>
  </si>
  <si>
    <t>3.6.</t>
  </si>
  <si>
    <t>3.7.</t>
  </si>
  <si>
    <t>3.8.</t>
  </si>
  <si>
    <t>Ввод в эксплуатацию объекта</t>
  </si>
  <si>
    <t>ПИР</t>
  </si>
  <si>
    <t>Выполнение проектных работ</t>
  </si>
  <si>
    <t>Ввод в эксплуатацию 480 м</t>
  </si>
  <si>
    <t>Ввод в эксплуатацию 1766 м</t>
  </si>
  <si>
    <t>Выполнение ремонтных работ на участке  1100 м</t>
  </si>
  <si>
    <t>в т.ч. Бюджет АО</t>
  </si>
  <si>
    <t>Бюджет МО</t>
  </si>
  <si>
    <t>Капитальный ремонт автомобильной дороги по ул. Южная (участок от ул. Декабристов до ул. Арантурской)</t>
  </si>
  <si>
    <t>Приложение 2</t>
  </si>
  <si>
    <t>Капитальный ремонт автомобильной дороги по ул. Студенческая (от кольца до ул. Садовая) в . Югорске.</t>
  </si>
  <si>
    <t>Мероприятия программы «Совершенствование и развитие сети автомобильных дорог города Югорска 
на 2012 - 2020 годы»</t>
  </si>
  <si>
    <t>2018-2020</t>
  </si>
  <si>
    <t>2017-2018</t>
  </si>
  <si>
    <t>2015-2017</t>
  </si>
  <si>
    <t>2016-2017</t>
  </si>
  <si>
    <t>2019-2020</t>
  </si>
  <si>
    <t>2018-2019</t>
  </si>
  <si>
    <t>участок от ул. Механизаторов до ул. Клары Цеткин</t>
  </si>
  <si>
    <t>Реконструкция ул. Магистральная в г. Югорске</t>
  </si>
  <si>
    <t>ООО "Газпром трансгаз Югорск"</t>
  </si>
  <si>
    <t>2.18.</t>
  </si>
  <si>
    <t>Реконструкция ул. Кутузова в г. Югорске</t>
  </si>
  <si>
    <t>2.19.</t>
  </si>
  <si>
    <t>2014-2015</t>
  </si>
  <si>
    <t>2012-2013</t>
  </si>
  <si>
    <t>ООО "ГТЮ"</t>
  </si>
  <si>
    <t>Ввод в эксплуатацию 890 м ( в т.ч. тротуар 890 м)</t>
  </si>
  <si>
    <t>Ввод в эксплуатацию 336 м ( в т.ч. тротуар 336 м)</t>
  </si>
  <si>
    <t>Ввод в эксплуатацию 330 м ( в т.ч. тротуар 330 м)</t>
  </si>
  <si>
    <t>Ввод в эксплуатацию 707 м ( в т.ч. тротуар 707 м)</t>
  </si>
  <si>
    <t>Ввод в эксплуатацию 400 м ( в т.ч. тротуар 400 м)</t>
  </si>
  <si>
    <t>Ввод в эксплуатацию 570 м ( в т.ч. тротуар 570 м)</t>
  </si>
  <si>
    <t>Ввод в эксплуатацию 779 м ( в т.ч. тротуар 779 м)</t>
  </si>
  <si>
    <t>Ввод в эксплуатацию 855 м ( в т.ч. тротуар 855 м)</t>
  </si>
  <si>
    <t>Ввод в эксплуатацию 2080 м ( в т.ч. тротуар 2080 м)</t>
  </si>
  <si>
    <t>Ввод в эксплуатацию 1623 м ( в т.ч. тротуар 1623 м)</t>
  </si>
  <si>
    <t>Ввод в эксплуатацию 409 м ( в т.ч. тротуар 409 м)</t>
  </si>
  <si>
    <t>Ввод в эксплуатацию 480 м ( в т.ч. тротуар 480 м)</t>
  </si>
  <si>
    <t>ввод в эксплуатацию  тротуара 1544 м</t>
  </si>
  <si>
    <t>ввод в эксплуатацию  640 м ( в т.ч. тротуар 640 м)</t>
  </si>
  <si>
    <t>Выполнение ремонтных работ на участке 1119 м ( в т.ч. тротуар 1119 м)</t>
  </si>
  <si>
    <t>Выполнение ремонтных работ на участке  570 м ( в т.ч. тротуар 570 м)</t>
  </si>
  <si>
    <t>Выполнение ремонтных работ на участке  180 м ( в т.ч. тротуар 180 м)</t>
  </si>
  <si>
    <t>Выполнение ремонтных работ на участке  500 м (тротуар)</t>
  </si>
  <si>
    <t>Выполнение ремонтных работ на участке  280 м ( в т.ч. тротуар 280 м)</t>
  </si>
  <si>
    <t>в том числе утверждено в бюджете города Югорска</t>
  </si>
  <si>
    <t>потребность в финансировании</t>
  </si>
  <si>
    <t>Всего, с учетом потребности</t>
  </si>
  <si>
    <t>Реконструкция ул. Арантурская в г. Югорске</t>
  </si>
  <si>
    <t>Капитальный ремонт ул. Толстого (от ГИБДД до светофора)</t>
  </si>
  <si>
    <t>Капитальный ремонт ул. Мира (от ул. Таежная до ул. Калинина)</t>
  </si>
  <si>
    <t>Реконструкция  автомобильной дороги по ул. Шаумяна в г. Югорске</t>
  </si>
  <si>
    <t>Реконструкция  автомобильной дороги по ул. Гоголя в г. Югорске</t>
  </si>
  <si>
    <t>2.20.</t>
  </si>
  <si>
    <t>2.21.</t>
  </si>
  <si>
    <t>2.22.</t>
  </si>
  <si>
    <t xml:space="preserve">Выполнение ремонтных работ на участке 100 м </t>
  </si>
  <si>
    <t>2.23.</t>
  </si>
  <si>
    <t>Реконструкция автомобильной дороги по ул. Вавилова (от ул. Покровская до ул. Ермака)</t>
  </si>
  <si>
    <t>Реконструкция  автомобильной дороги по ул. Пихтовая в г. Югорске</t>
  </si>
  <si>
    <t>Ввод в эксплуатацию 1373 м</t>
  </si>
  <si>
    <t>2012-2017</t>
  </si>
  <si>
    <t>увеличение с твердым покрытием</t>
  </si>
  <si>
    <t>улучшение твердого покрытия</t>
  </si>
  <si>
    <t>тротуары</t>
  </si>
  <si>
    <t>Приложение 3</t>
  </si>
  <si>
    <t xml:space="preserve">к постановлению </t>
  </si>
  <si>
    <t>администрации города Югорска</t>
  </si>
  <si>
    <t>от 30 июля 2012  № 1882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</si>
</sst>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6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3" fillId="0" borderId="44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3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3" fontId="7" fillId="0" borderId="5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7" fillId="0" borderId="55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56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right" wrapText="1"/>
    </xf>
    <xf numFmtId="0" fontId="9" fillId="0" borderId="27" xfId="0" applyFont="1" applyFill="1" applyBorder="1" applyAlignment="1">
      <alignment/>
    </xf>
    <xf numFmtId="3" fontId="9" fillId="0" borderId="39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3" fontId="9" fillId="0" borderId="1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8" fontId="7" fillId="0" borderId="35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168" fontId="6" fillId="0" borderId="42" xfId="0" applyNumberFormat="1" applyFont="1" applyFill="1" applyBorder="1" applyAlignment="1">
      <alignment horizontal="center" vertical="center" wrapText="1"/>
    </xf>
    <xf numFmtId="168" fontId="6" fillId="0" borderId="29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center" wrapText="1"/>
    </xf>
    <xf numFmtId="168" fontId="7" fillId="0" borderId="16" xfId="0" applyNumberFormat="1" applyFont="1" applyFill="1" applyBorder="1" applyAlignment="1">
      <alignment horizontal="center" vertical="center" wrapText="1"/>
    </xf>
    <xf numFmtId="168" fontId="6" fillId="0" borderId="36" xfId="0" applyNumberFormat="1" applyFont="1" applyFill="1" applyBorder="1" applyAlignment="1">
      <alignment horizontal="center" vertical="center" wrapText="1"/>
    </xf>
    <xf numFmtId="168" fontId="6" fillId="0" borderId="26" xfId="0" applyNumberFormat="1" applyFont="1" applyFill="1" applyBorder="1" applyAlignment="1">
      <alignment horizontal="center" vertical="center" wrapText="1"/>
    </xf>
    <xf numFmtId="168" fontId="7" fillId="0" borderId="38" xfId="0" applyNumberFormat="1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39" xfId="0" applyNumberFormat="1" applyFont="1" applyFill="1" applyBorder="1" applyAlignment="1">
      <alignment horizontal="center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vertical="center" wrapText="1"/>
    </xf>
    <xf numFmtId="168" fontId="6" fillId="0" borderId="26" xfId="0" applyNumberFormat="1" applyFont="1" applyFill="1" applyBorder="1" applyAlignment="1">
      <alignment vertical="center" wrapText="1"/>
    </xf>
    <xf numFmtId="168" fontId="7" fillId="0" borderId="54" xfId="0" applyNumberFormat="1" applyFont="1" applyFill="1" applyBorder="1" applyAlignment="1">
      <alignment horizontal="center" vertical="center" wrapText="1"/>
    </xf>
    <xf numFmtId="168" fontId="7" fillId="0" borderId="52" xfId="0" applyNumberFormat="1" applyFont="1" applyFill="1" applyBorder="1" applyAlignment="1">
      <alignment horizontal="center" vertical="center" wrapText="1"/>
    </xf>
    <xf numFmtId="168" fontId="6" fillId="0" borderId="58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9" fillId="0" borderId="38" xfId="0" applyNumberFormat="1" applyFont="1" applyFill="1" applyBorder="1" applyAlignment="1">
      <alignment horizontal="center"/>
    </xf>
    <xf numFmtId="168" fontId="9" fillId="0" borderId="37" xfId="0" applyNumberFormat="1" applyFont="1" applyFill="1" applyBorder="1" applyAlignment="1">
      <alignment horizontal="center"/>
    </xf>
    <xf numFmtId="168" fontId="9" fillId="0" borderId="17" xfId="0" applyNumberFormat="1" applyFont="1" applyFill="1" applyBorder="1" applyAlignment="1">
      <alignment horizontal="right"/>
    </xf>
    <xf numFmtId="168" fontId="9" fillId="0" borderId="55" xfId="0" applyNumberFormat="1" applyFont="1" applyFill="1" applyBorder="1" applyAlignment="1">
      <alignment horizontal="right"/>
    </xf>
    <xf numFmtId="168" fontId="9" fillId="0" borderId="14" xfId="0" applyNumberFormat="1" applyFont="1" applyFill="1" applyBorder="1" applyAlignment="1">
      <alignment horizontal="right"/>
    </xf>
    <xf numFmtId="168" fontId="9" fillId="0" borderId="39" xfId="0" applyNumberFormat="1" applyFont="1" applyFill="1" applyBorder="1" applyAlignment="1">
      <alignment horizontal="right"/>
    </xf>
    <xf numFmtId="168" fontId="9" fillId="0" borderId="26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57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" fontId="6" fillId="0" borderId="37" xfId="0" applyNumberFormat="1" applyFont="1" applyFill="1" applyBorder="1" applyAlignment="1">
      <alignment horizontal="center" vertical="center"/>
    </xf>
    <xf numFmtId="17" fontId="6" fillId="0" borderId="16" xfId="0" applyNumberFormat="1" applyFont="1" applyFill="1" applyBorder="1" applyAlignment="1">
      <alignment horizontal="center" vertical="center"/>
    </xf>
    <xf numFmtId="17" fontId="6" fillId="0" borderId="2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" fontId="2" fillId="33" borderId="48" xfId="0" applyNumberFormat="1" applyFont="1" applyFill="1" applyBorder="1" applyAlignment="1" applyProtection="1">
      <alignment horizontal="center" vertical="center"/>
      <protection locked="0"/>
    </xf>
    <xf numFmtId="1" fontId="2" fillId="33" borderId="23" xfId="0" applyNumberFormat="1" applyFont="1" applyFill="1" applyBorder="1" applyAlignment="1" applyProtection="1">
      <alignment horizontal="center" vertical="center"/>
      <protection locked="0"/>
    </xf>
    <xf numFmtId="1" fontId="2" fillId="33" borderId="59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tabSelected="1" zoomScalePageLayoutView="0" workbookViewId="0" topLeftCell="A1">
      <pane xSplit="3" ySplit="10" topLeftCell="L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" sqref="P9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2.28125" style="2" customWidth="1"/>
    <col min="4" max="4" width="11.421875" style="2" customWidth="1"/>
    <col min="5" max="5" width="14.28125" style="2" customWidth="1"/>
    <col min="6" max="6" width="13.421875" style="2" customWidth="1"/>
    <col min="7" max="7" width="13.7109375" style="2" customWidth="1"/>
    <col min="8" max="8" width="13.421875" style="2" customWidth="1"/>
    <col min="9" max="13" width="12.140625" style="2" customWidth="1"/>
    <col min="14" max="14" width="15.8515625" style="2" customWidth="1"/>
    <col min="15" max="15" width="18.140625" style="2" customWidth="1"/>
    <col min="18" max="18" width="19.8515625" style="0" hidden="1" customWidth="1"/>
    <col min="19" max="19" width="20.57421875" style="0" hidden="1" customWidth="1"/>
    <col min="20" max="20" width="18.8515625" style="0" hidden="1" customWidth="1"/>
    <col min="21" max="21" width="19.57421875" style="0" hidden="1" customWidth="1"/>
    <col min="22" max="22" width="0" style="0" hidden="1" customWidth="1"/>
  </cols>
  <sheetData>
    <row r="1" ht="12.75" customHeight="1">
      <c r="O1" s="155" t="s">
        <v>144</v>
      </c>
    </row>
    <row r="2" ht="12.75" customHeight="1">
      <c r="O2" s="154" t="s">
        <v>145</v>
      </c>
    </row>
    <row r="3" ht="12.75" customHeight="1">
      <c r="O3" s="154" t="s">
        <v>146</v>
      </c>
    </row>
    <row r="4" ht="21" customHeight="1">
      <c r="O4" s="154" t="s">
        <v>147</v>
      </c>
    </row>
    <row r="5" ht="12.75" customHeight="1">
      <c r="O5" s="154" t="s">
        <v>87</v>
      </c>
    </row>
    <row r="6" spans="1:15" ht="29.25" customHeight="1">
      <c r="A6" s="223" t="s">
        <v>89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ht="5.25" customHeight="1" thickBot="1"/>
    <row r="8" spans="1:15" s="3" customFormat="1" ht="23.25" customHeight="1" thickBot="1">
      <c r="A8" s="236" t="s">
        <v>0</v>
      </c>
      <c r="B8" s="239" t="s">
        <v>32</v>
      </c>
      <c r="C8" s="226" t="s">
        <v>31</v>
      </c>
      <c r="D8" s="224" t="s">
        <v>33</v>
      </c>
      <c r="E8" s="225"/>
      <c r="F8" s="225"/>
      <c r="G8" s="225"/>
      <c r="H8" s="225"/>
      <c r="I8" s="225"/>
      <c r="J8" s="225"/>
      <c r="K8" s="225"/>
      <c r="L8" s="225"/>
      <c r="M8" s="226"/>
      <c r="N8" s="244" t="s">
        <v>34</v>
      </c>
      <c r="O8" s="245" t="s">
        <v>35</v>
      </c>
    </row>
    <row r="9" spans="1:15" s="3" customFormat="1" ht="23.25" customHeight="1" thickBot="1">
      <c r="A9" s="237"/>
      <c r="B9" s="240"/>
      <c r="C9" s="242"/>
      <c r="D9" s="227" t="s">
        <v>126</v>
      </c>
      <c r="E9" s="251" t="s">
        <v>124</v>
      </c>
      <c r="F9" s="252"/>
      <c r="G9" s="253"/>
      <c r="H9" s="251" t="s">
        <v>125</v>
      </c>
      <c r="I9" s="252"/>
      <c r="J9" s="252"/>
      <c r="K9" s="252"/>
      <c r="L9" s="252"/>
      <c r="M9" s="253"/>
      <c r="N9" s="242"/>
      <c r="O9" s="246"/>
    </row>
    <row r="10" spans="1:21" s="3" customFormat="1" ht="30" customHeight="1" thickBot="1">
      <c r="A10" s="238"/>
      <c r="B10" s="241"/>
      <c r="C10" s="243"/>
      <c r="D10" s="228"/>
      <c r="E10" s="34">
        <v>2012</v>
      </c>
      <c r="F10" s="35">
        <v>2013</v>
      </c>
      <c r="G10" s="36">
        <v>2014</v>
      </c>
      <c r="H10" s="34">
        <v>2015</v>
      </c>
      <c r="I10" s="35">
        <v>2016</v>
      </c>
      <c r="J10" s="35">
        <v>2017</v>
      </c>
      <c r="K10" s="35">
        <v>2018</v>
      </c>
      <c r="L10" s="35">
        <v>2019</v>
      </c>
      <c r="M10" s="36">
        <v>2020</v>
      </c>
      <c r="N10" s="243"/>
      <c r="O10" s="247"/>
      <c r="R10" s="189" t="s">
        <v>35</v>
      </c>
      <c r="S10" s="151" t="s">
        <v>141</v>
      </c>
      <c r="T10" s="151" t="s">
        <v>142</v>
      </c>
      <c r="U10" s="189" t="s">
        <v>143</v>
      </c>
    </row>
    <row r="11" spans="1:21" s="3" customFormat="1" ht="0.75" customHeight="1" thickBot="1">
      <c r="A11" s="8"/>
      <c r="B11" s="9"/>
      <c r="C11" s="9"/>
      <c r="D11" s="9"/>
      <c r="E11" s="33"/>
      <c r="F11" s="33"/>
      <c r="G11" s="33"/>
      <c r="H11" s="33"/>
      <c r="I11" s="33"/>
      <c r="J11" s="9"/>
      <c r="K11" s="9"/>
      <c r="L11" s="9"/>
      <c r="M11" s="9"/>
      <c r="N11" s="9"/>
      <c r="O11" s="37"/>
      <c r="R11" s="190"/>
      <c r="S11" s="152"/>
      <c r="T11" s="152"/>
      <c r="U11" s="190"/>
    </row>
    <row r="12" spans="1:21" s="3" customFormat="1" ht="21.75" customHeight="1" thickBot="1">
      <c r="A12" s="254" t="s">
        <v>36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6"/>
      <c r="R12" s="191"/>
      <c r="S12" s="153"/>
      <c r="T12" s="153"/>
      <c r="U12" s="191"/>
    </row>
    <row r="13" spans="1:21" s="11" customFormat="1" ht="18" customHeight="1">
      <c r="A13" s="248" t="s">
        <v>40</v>
      </c>
      <c r="B13" s="219" t="s">
        <v>1</v>
      </c>
      <c r="C13" s="229" t="s">
        <v>90</v>
      </c>
      <c r="D13" s="51">
        <f>D14+D15</f>
        <v>15403</v>
      </c>
      <c r="E13" s="53">
        <f aca="true" t="shared" si="0" ref="E13:M13">E14+E15</f>
        <v>0</v>
      </c>
      <c r="F13" s="49">
        <f t="shared" si="0"/>
        <v>0</v>
      </c>
      <c r="G13" s="54">
        <f t="shared" si="0"/>
        <v>0</v>
      </c>
      <c r="H13" s="53">
        <f t="shared" si="0"/>
        <v>0</v>
      </c>
      <c r="I13" s="49">
        <f t="shared" si="0"/>
        <v>0</v>
      </c>
      <c r="J13" s="49">
        <f t="shared" si="0"/>
        <v>0</v>
      </c>
      <c r="K13" s="49">
        <f t="shared" si="0"/>
        <v>5000</v>
      </c>
      <c r="L13" s="49">
        <f t="shared" si="0"/>
        <v>5250</v>
      </c>
      <c r="M13" s="54">
        <f t="shared" si="0"/>
        <v>5153</v>
      </c>
      <c r="N13" s="31"/>
      <c r="O13" s="193" t="s">
        <v>78</v>
      </c>
      <c r="R13" s="193"/>
      <c r="S13" s="193"/>
      <c r="T13" s="193"/>
      <c r="U13" s="193"/>
    </row>
    <row r="14" spans="1:21" s="11" customFormat="1" ht="18" customHeight="1">
      <c r="A14" s="249"/>
      <c r="B14" s="220"/>
      <c r="C14" s="230"/>
      <c r="D14" s="18">
        <f>SUM(E14:M14)</f>
        <v>0</v>
      </c>
      <c r="E14" s="21"/>
      <c r="F14" s="13"/>
      <c r="G14" s="22"/>
      <c r="H14" s="21"/>
      <c r="I14" s="13"/>
      <c r="J14" s="13"/>
      <c r="K14" s="13"/>
      <c r="L14" s="13"/>
      <c r="M14" s="22"/>
      <c r="N14" s="28" t="s">
        <v>37</v>
      </c>
      <c r="O14" s="194"/>
      <c r="R14" s="194"/>
      <c r="S14" s="194"/>
      <c r="T14" s="194"/>
      <c r="U14" s="194"/>
    </row>
    <row r="15" spans="1:21" s="11" customFormat="1" ht="18" customHeight="1" thickBot="1">
      <c r="A15" s="250"/>
      <c r="B15" s="222"/>
      <c r="C15" s="231"/>
      <c r="D15" s="52">
        <f>SUM(E15:M15)</f>
        <v>15403</v>
      </c>
      <c r="E15" s="38"/>
      <c r="F15" s="39"/>
      <c r="G15" s="55"/>
      <c r="H15" s="38"/>
      <c r="I15" s="39"/>
      <c r="J15" s="39"/>
      <c r="K15" s="60">
        <v>5000</v>
      </c>
      <c r="L15" s="60">
        <v>5250</v>
      </c>
      <c r="M15" s="55">
        <v>5153</v>
      </c>
      <c r="N15" s="50" t="s">
        <v>38</v>
      </c>
      <c r="O15" s="195"/>
      <c r="R15" s="195"/>
      <c r="S15" s="195"/>
      <c r="T15" s="195"/>
      <c r="U15" s="195"/>
    </row>
    <row r="16" spans="1:21" s="11" customFormat="1" ht="15.75" customHeight="1">
      <c r="A16" s="248" t="s">
        <v>41</v>
      </c>
      <c r="B16" s="229" t="s">
        <v>2</v>
      </c>
      <c r="C16" s="229" t="s">
        <v>91</v>
      </c>
      <c r="D16" s="51">
        <f>D17+D18</f>
        <v>4832</v>
      </c>
      <c r="E16" s="53">
        <f aca="true" t="shared" si="1" ref="E16:M16">E17+E18</f>
        <v>0</v>
      </c>
      <c r="F16" s="49">
        <f t="shared" si="1"/>
        <v>0</v>
      </c>
      <c r="G16" s="54">
        <f t="shared" si="1"/>
        <v>0</v>
      </c>
      <c r="H16" s="53">
        <f t="shared" si="1"/>
        <v>0</v>
      </c>
      <c r="I16" s="49">
        <f t="shared" si="1"/>
        <v>0</v>
      </c>
      <c r="J16" s="49">
        <f t="shared" si="1"/>
        <v>2500</v>
      </c>
      <c r="K16" s="49">
        <f t="shared" si="1"/>
        <v>2332</v>
      </c>
      <c r="L16" s="49">
        <f t="shared" si="1"/>
        <v>0</v>
      </c>
      <c r="M16" s="54">
        <f t="shared" si="1"/>
        <v>0</v>
      </c>
      <c r="N16" s="31"/>
      <c r="O16" s="193" t="s">
        <v>82</v>
      </c>
      <c r="R16" s="193">
        <v>1766</v>
      </c>
      <c r="S16" s="193">
        <v>1766</v>
      </c>
      <c r="T16" s="193"/>
      <c r="U16" s="193"/>
    </row>
    <row r="17" spans="1:21" s="11" customFormat="1" ht="15.75" customHeight="1">
      <c r="A17" s="249"/>
      <c r="B17" s="230"/>
      <c r="C17" s="230"/>
      <c r="D17" s="18">
        <f>SUM(E17:M17)</f>
        <v>0</v>
      </c>
      <c r="E17" s="21"/>
      <c r="F17" s="13"/>
      <c r="G17" s="22"/>
      <c r="H17" s="21"/>
      <c r="I17" s="13"/>
      <c r="J17" s="13"/>
      <c r="K17" s="13"/>
      <c r="L17" s="13"/>
      <c r="M17" s="22"/>
      <c r="N17" s="28" t="s">
        <v>37</v>
      </c>
      <c r="O17" s="194"/>
      <c r="R17" s="194"/>
      <c r="S17" s="194"/>
      <c r="T17" s="194"/>
      <c r="U17" s="194"/>
    </row>
    <row r="18" spans="1:21" s="11" customFormat="1" ht="15.75" customHeight="1" thickBot="1">
      <c r="A18" s="250"/>
      <c r="B18" s="231"/>
      <c r="C18" s="231"/>
      <c r="D18" s="52">
        <f>SUM(E18:M18)</f>
        <v>4832</v>
      </c>
      <c r="E18" s="38"/>
      <c r="F18" s="39"/>
      <c r="G18" s="55"/>
      <c r="H18" s="38"/>
      <c r="I18" s="39"/>
      <c r="J18" s="60">
        <v>2500</v>
      </c>
      <c r="K18" s="60">
        <v>2332</v>
      </c>
      <c r="L18" s="39"/>
      <c r="M18" s="55"/>
      <c r="N18" s="50" t="s">
        <v>38</v>
      </c>
      <c r="O18" s="195"/>
      <c r="R18" s="195"/>
      <c r="S18" s="195"/>
      <c r="T18" s="195"/>
      <c r="U18" s="195"/>
    </row>
    <row r="19" spans="1:15" s="3" customFormat="1" ht="16.5" customHeight="1" thickBot="1">
      <c r="A19" s="34"/>
      <c r="B19" s="35" t="s">
        <v>3</v>
      </c>
      <c r="C19" s="35"/>
      <c r="D19" s="48">
        <f>D16+D13</f>
        <v>20235</v>
      </c>
      <c r="E19" s="56">
        <f aca="true" t="shared" si="2" ref="E19:M19">E16+E13</f>
        <v>0</v>
      </c>
      <c r="F19" s="48">
        <f t="shared" si="2"/>
        <v>0</v>
      </c>
      <c r="G19" s="12">
        <f t="shared" si="2"/>
        <v>0</v>
      </c>
      <c r="H19" s="56">
        <f t="shared" si="2"/>
        <v>0</v>
      </c>
      <c r="I19" s="48">
        <f t="shared" si="2"/>
        <v>0</v>
      </c>
      <c r="J19" s="48">
        <f t="shared" si="2"/>
        <v>2500</v>
      </c>
      <c r="K19" s="48">
        <f t="shared" si="2"/>
        <v>7332</v>
      </c>
      <c r="L19" s="48">
        <f t="shared" si="2"/>
        <v>5250</v>
      </c>
      <c r="M19" s="12">
        <f t="shared" si="2"/>
        <v>5153</v>
      </c>
      <c r="N19" s="29"/>
      <c r="O19" s="12"/>
    </row>
    <row r="20" spans="1:15" ht="20.25" customHeight="1" thickBot="1">
      <c r="A20" s="257" t="s">
        <v>43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9"/>
    </row>
    <row r="21" spans="1:21" s="4" customFormat="1" ht="18" customHeight="1">
      <c r="A21" s="217" t="s">
        <v>45</v>
      </c>
      <c r="B21" s="260" t="s">
        <v>42</v>
      </c>
      <c r="C21" s="260" t="s">
        <v>61</v>
      </c>
      <c r="D21" s="159">
        <f>D22+D23</f>
        <v>81142.2</v>
      </c>
      <c r="E21" s="160">
        <f aca="true" t="shared" si="3" ref="E21:M21">E22+E23</f>
        <v>12006.2</v>
      </c>
      <c r="F21" s="51">
        <f t="shared" si="3"/>
        <v>30000</v>
      </c>
      <c r="G21" s="51">
        <f t="shared" si="3"/>
        <v>34000</v>
      </c>
      <c r="H21" s="57">
        <f t="shared" si="3"/>
        <v>2500</v>
      </c>
      <c r="I21" s="51">
        <f t="shared" si="3"/>
        <v>2636</v>
      </c>
      <c r="J21" s="51">
        <f t="shared" si="3"/>
        <v>0</v>
      </c>
      <c r="K21" s="51">
        <f t="shared" si="3"/>
        <v>0</v>
      </c>
      <c r="L21" s="51">
        <f t="shared" si="3"/>
        <v>0</v>
      </c>
      <c r="M21" s="54">
        <f t="shared" si="3"/>
        <v>0</v>
      </c>
      <c r="N21" s="25"/>
      <c r="O21" s="193" t="s">
        <v>105</v>
      </c>
      <c r="R21" s="193">
        <v>890</v>
      </c>
      <c r="S21" s="193"/>
      <c r="T21" s="193">
        <v>890</v>
      </c>
      <c r="U21" s="193">
        <v>890</v>
      </c>
    </row>
    <row r="22" spans="1:21" s="4" customFormat="1" ht="18" customHeight="1">
      <c r="A22" s="218"/>
      <c r="B22" s="261"/>
      <c r="C22" s="261"/>
      <c r="D22" s="161">
        <f>SUM(E22:M22)</f>
        <v>72206.2</v>
      </c>
      <c r="E22" s="162">
        <f>11400+6.2</f>
        <v>11406.2</v>
      </c>
      <c r="F22" s="14">
        <v>28500</v>
      </c>
      <c r="G22" s="17">
        <f>33250-950</f>
        <v>32300</v>
      </c>
      <c r="H22" s="21"/>
      <c r="I22" s="13"/>
      <c r="J22" s="13"/>
      <c r="K22" s="13"/>
      <c r="L22" s="13"/>
      <c r="M22" s="22"/>
      <c r="N22" s="26" t="s">
        <v>37</v>
      </c>
      <c r="O22" s="194"/>
      <c r="R22" s="194"/>
      <c r="S22" s="194"/>
      <c r="T22" s="194"/>
      <c r="U22" s="194"/>
    </row>
    <row r="23" spans="1:21" s="4" customFormat="1" ht="18" customHeight="1" thickBot="1">
      <c r="A23" s="218"/>
      <c r="B23" s="261"/>
      <c r="C23" s="261"/>
      <c r="D23" s="163">
        <f>SUM(E23:M23)</f>
        <v>8936</v>
      </c>
      <c r="E23" s="164">
        <v>600</v>
      </c>
      <c r="F23" s="15">
        <v>1500</v>
      </c>
      <c r="G23" s="62">
        <f>1750-50</f>
        <v>1700</v>
      </c>
      <c r="H23" s="63">
        <v>2500</v>
      </c>
      <c r="I23" s="15">
        <v>2636</v>
      </c>
      <c r="J23" s="42"/>
      <c r="K23" s="42"/>
      <c r="L23" s="42"/>
      <c r="M23" s="43"/>
      <c r="N23" s="30" t="s">
        <v>38</v>
      </c>
      <c r="O23" s="194"/>
      <c r="R23" s="194"/>
      <c r="S23" s="194"/>
      <c r="T23" s="194"/>
      <c r="U23" s="194"/>
    </row>
    <row r="24" spans="1:21" s="4" customFormat="1" ht="29.25" customHeight="1">
      <c r="A24" s="70" t="s">
        <v>46</v>
      </c>
      <c r="B24" s="71" t="s">
        <v>97</v>
      </c>
      <c r="C24" s="72" t="s">
        <v>92</v>
      </c>
      <c r="D24" s="78">
        <f>D25+D28+D31</f>
        <v>5956</v>
      </c>
      <c r="E24" s="82">
        <f aca="true" t="shared" si="4" ref="E24:M24">E25+E28+E31</f>
        <v>0</v>
      </c>
      <c r="F24" s="73">
        <f t="shared" si="4"/>
        <v>0</v>
      </c>
      <c r="G24" s="83">
        <f t="shared" si="4"/>
        <v>0</v>
      </c>
      <c r="H24" s="82">
        <f t="shared" si="4"/>
        <v>1365</v>
      </c>
      <c r="I24" s="73">
        <f t="shared" si="4"/>
        <v>2800</v>
      </c>
      <c r="J24" s="73">
        <f t="shared" si="4"/>
        <v>1791</v>
      </c>
      <c r="K24" s="73">
        <f t="shared" si="4"/>
        <v>0</v>
      </c>
      <c r="L24" s="73">
        <f t="shared" si="4"/>
        <v>0</v>
      </c>
      <c r="M24" s="83">
        <f t="shared" si="4"/>
        <v>0</v>
      </c>
      <c r="N24" s="81"/>
      <c r="O24" s="68" t="s">
        <v>139</v>
      </c>
      <c r="R24" s="68">
        <v>1373</v>
      </c>
      <c r="S24" s="68">
        <v>1373</v>
      </c>
      <c r="T24" s="68"/>
      <c r="U24" s="68">
        <v>1373</v>
      </c>
    </row>
    <row r="25" spans="1:21" s="4" customFormat="1" ht="13.5" customHeight="1">
      <c r="A25" s="232" t="s">
        <v>47</v>
      </c>
      <c r="B25" s="234" t="s">
        <v>4</v>
      </c>
      <c r="C25" s="201" t="s">
        <v>93</v>
      </c>
      <c r="D25" s="79">
        <f>D26+D27</f>
        <v>2791</v>
      </c>
      <c r="E25" s="84">
        <f aca="true" t="shared" si="5" ref="E25:M25">E26+E27</f>
        <v>0</v>
      </c>
      <c r="F25" s="65">
        <f t="shared" si="5"/>
        <v>0</v>
      </c>
      <c r="G25" s="85">
        <f t="shared" si="5"/>
        <v>0</v>
      </c>
      <c r="H25" s="84">
        <f t="shared" si="5"/>
        <v>0</v>
      </c>
      <c r="I25" s="65">
        <f t="shared" si="5"/>
        <v>1000</v>
      </c>
      <c r="J25" s="65">
        <f t="shared" si="5"/>
        <v>1791</v>
      </c>
      <c r="K25" s="65">
        <f t="shared" si="5"/>
        <v>0</v>
      </c>
      <c r="L25" s="65">
        <f t="shared" si="5"/>
        <v>0</v>
      </c>
      <c r="M25" s="85">
        <f t="shared" si="5"/>
        <v>0</v>
      </c>
      <c r="N25" s="27"/>
      <c r="O25" s="192" t="s">
        <v>106</v>
      </c>
      <c r="R25" s="192"/>
      <c r="S25" s="192"/>
      <c r="T25" s="192"/>
      <c r="U25" s="192"/>
    </row>
    <row r="26" spans="1:21" s="67" customFormat="1" ht="13.5" customHeight="1">
      <c r="A26" s="232"/>
      <c r="B26" s="234"/>
      <c r="C26" s="201"/>
      <c r="D26" s="80">
        <f>SUM(E26:M26)</f>
        <v>0</v>
      </c>
      <c r="E26" s="86"/>
      <c r="F26" s="66"/>
      <c r="G26" s="87"/>
      <c r="H26" s="86"/>
      <c r="I26" s="66"/>
      <c r="J26" s="66"/>
      <c r="K26" s="66"/>
      <c r="L26" s="66"/>
      <c r="M26" s="87"/>
      <c r="N26" s="26" t="s">
        <v>37</v>
      </c>
      <c r="O26" s="194"/>
      <c r="R26" s="194"/>
      <c r="S26" s="194"/>
      <c r="T26" s="194"/>
      <c r="U26" s="194"/>
    </row>
    <row r="27" spans="1:21" s="67" customFormat="1" ht="13.5" customHeight="1">
      <c r="A27" s="232"/>
      <c r="B27" s="234"/>
      <c r="C27" s="201"/>
      <c r="D27" s="80">
        <f>SUM(E27:M27)</f>
        <v>2791</v>
      </c>
      <c r="E27" s="86"/>
      <c r="F27" s="66"/>
      <c r="G27" s="87"/>
      <c r="H27" s="86"/>
      <c r="I27" s="66">
        <v>1000</v>
      </c>
      <c r="J27" s="66">
        <v>1791</v>
      </c>
      <c r="K27" s="66"/>
      <c r="L27" s="66"/>
      <c r="M27" s="87"/>
      <c r="N27" s="26" t="s">
        <v>38</v>
      </c>
      <c r="O27" s="196"/>
      <c r="R27" s="196"/>
      <c r="S27" s="196"/>
      <c r="T27" s="196"/>
      <c r="U27" s="196"/>
    </row>
    <row r="28" spans="1:21" s="4" customFormat="1" ht="13.5" customHeight="1">
      <c r="A28" s="232" t="s">
        <v>48</v>
      </c>
      <c r="B28" s="234" t="s">
        <v>5</v>
      </c>
      <c r="C28" s="201">
        <v>2015</v>
      </c>
      <c r="D28" s="79">
        <f aca="true" t="shared" si="6" ref="D28:M28">D29+D30</f>
        <v>1365</v>
      </c>
      <c r="E28" s="84">
        <f t="shared" si="6"/>
        <v>0</v>
      </c>
      <c r="F28" s="65">
        <f t="shared" si="6"/>
        <v>0</v>
      </c>
      <c r="G28" s="85">
        <f t="shared" si="6"/>
        <v>0</v>
      </c>
      <c r="H28" s="84">
        <f t="shared" si="6"/>
        <v>1365</v>
      </c>
      <c r="I28" s="65">
        <f t="shared" si="6"/>
        <v>0</v>
      </c>
      <c r="J28" s="65">
        <f t="shared" si="6"/>
        <v>0</v>
      </c>
      <c r="K28" s="65">
        <f t="shared" si="6"/>
        <v>0</v>
      </c>
      <c r="L28" s="65">
        <f t="shared" si="6"/>
        <v>0</v>
      </c>
      <c r="M28" s="85">
        <f t="shared" si="6"/>
        <v>0</v>
      </c>
      <c r="N28" s="27"/>
      <c r="O28" s="192" t="s">
        <v>107</v>
      </c>
      <c r="R28" s="192"/>
      <c r="S28" s="192"/>
      <c r="T28" s="192"/>
      <c r="U28" s="192"/>
    </row>
    <row r="29" spans="1:21" s="67" customFormat="1" ht="13.5" customHeight="1">
      <c r="A29" s="232"/>
      <c r="B29" s="234"/>
      <c r="C29" s="201"/>
      <c r="D29" s="80">
        <f>SUM(E29:M29)</f>
        <v>0</v>
      </c>
      <c r="E29" s="86"/>
      <c r="F29" s="66"/>
      <c r="G29" s="87"/>
      <c r="H29" s="86"/>
      <c r="I29" s="66"/>
      <c r="J29" s="66"/>
      <c r="K29" s="66"/>
      <c r="L29" s="66"/>
      <c r="M29" s="87"/>
      <c r="N29" s="20" t="s">
        <v>37</v>
      </c>
      <c r="O29" s="194"/>
      <c r="R29" s="194"/>
      <c r="S29" s="194"/>
      <c r="T29" s="194"/>
      <c r="U29" s="194"/>
    </row>
    <row r="30" spans="1:21" s="67" customFormat="1" ht="13.5" customHeight="1">
      <c r="A30" s="232"/>
      <c r="B30" s="234"/>
      <c r="C30" s="201"/>
      <c r="D30" s="80">
        <f>SUM(E30:M30)</f>
        <v>1365</v>
      </c>
      <c r="E30" s="86"/>
      <c r="F30" s="66"/>
      <c r="G30" s="87"/>
      <c r="H30" s="86">
        <v>1365</v>
      </c>
      <c r="I30" s="66"/>
      <c r="J30" s="66"/>
      <c r="K30" s="66"/>
      <c r="L30" s="66"/>
      <c r="M30" s="87"/>
      <c r="N30" s="20" t="s">
        <v>38</v>
      </c>
      <c r="O30" s="196"/>
      <c r="R30" s="196"/>
      <c r="S30" s="196"/>
      <c r="T30" s="196"/>
      <c r="U30" s="196"/>
    </row>
    <row r="31" spans="1:21" s="4" customFormat="1" ht="15" customHeight="1">
      <c r="A31" s="232" t="s">
        <v>49</v>
      </c>
      <c r="B31" s="234" t="s">
        <v>6</v>
      </c>
      <c r="C31" s="201">
        <v>2016</v>
      </c>
      <c r="D31" s="79">
        <f aca="true" t="shared" si="7" ref="D31:M31">D32+D33</f>
        <v>1800</v>
      </c>
      <c r="E31" s="84">
        <f t="shared" si="7"/>
        <v>0</v>
      </c>
      <c r="F31" s="65">
        <f t="shared" si="7"/>
        <v>0</v>
      </c>
      <c r="G31" s="85">
        <f t="shared" si="7"/>
        <v>0</v>
      </c>
      <c r="H31" s="84">
        <f t="shared" si="7"/>
        <v>0</v>
      </c>
      <c r="I31" s="65">
        <f t="shared" si="7"/>
        <v>1800</v>
      </c>
      <c r="J31" s="65">
        <f t="shared" si="7"/>
        <v>0</v>
      </c>
      <c r="K31" s="65">
        <f t="shared" si="7"/>
        <v>0</v>
      </c>
      <c r="L31" s="65">
        <f t="shared" si="7"/>
        <v>0</v>
      </c>
      <c r="M31" s="85">
        <f t="shared" si="7"/>
        <v>0</v>
      </c>
      <c r="N31" s="27"/>
      <c r="O31" s="192" t="s">
        <v>108</v>
      </c>
      <c r="R31" s="192"/>
      <c r="S31" s="192"/>
      <c r="T31" s="192"/>
      <c r="U31" s="192"/>
    </row>
    <row r="32" spans="1:21" s="4" customFormat="1" ht="15" customHeight="1">
      <c r="A32" s="232"/>
      <c r="B32" s="234"/>
      <c r="C32" s="201"/>
      <c r="D32" s="80">
        <f>SUM(E32:M32)</f>
        <v>0</v>
      </c>
      <c r="E32" s="84"/>
      <c r="F32" s="65"/>
      <c r="G32" s="85"/>
      <c r="H32" s="84"/>
      <c r="I32" s="65"/>
      <c r="J32" s="65"/>
      <c r="K32" s="65"/>
      <c r="L32" s="65"/>
      <c r="M32" s="85"/>
      <c r="N32" s="20" t="s">
        <v>37</v>
      </c>
      <c r="O32" s="194"/>
      <c r="R32" s="194"/>
      <c r="S32" s="194"/>
      <c r="T32" s="194"/>
      <c r="U32" s="194"/>
    </row>
    <row r="33" spans="1:21" s="4" customFormat="1" ht="15" customHeight="1" thickBot="1">
      <c r="A33" s="233"/>
      <c r="B33" s="235"/>
      <c r="C33" s="213"/>
      <c r="D33" s="91">
        <f>SUM(E33:M33)</f>
        <v>1800</v>
      </c>
      <c r="E33" s="92"/>
      <c r="F33" s="69"/>
      <c r="G33" s="93"/>
      <c r="H33" s="88"/>
      <c r="I33" s="74">
        <v>1800</v>
      </c>
      <c r="J33" s="75"/>
      <c r="K33" s="75"/>
      <c r="L33" s="75"/>
      <c r="M33" s="89"/>
      <c r="N33" s="26" t="s">
        <v>38</v>
      </c>
      <c r="O33" s="194"/>
      <c r="R33" s="194"/>
      <c r="S33" s="194"/>
      <c r="T33" s="194"/>
      <c r="U33" s="194"/>
    </row>
    <row r="34" spans="1:21" s="4" customFormat="1" ht="17.25" customHeight="1">
      <c r="A34" s="217" t="s">
        <v>50</v>
      </c>
      <c r="B34" s="219" t="s">
        <v>7</v>
      </c>
      <c r="C34" s="219" t="s">
        <v>140</v>
      </c>
      <c r="D34" s="159">
        <f aca="true" t="shared" si="8" ref="D34:M34">D35+D36</f>
        <v>4869.6</v>
      </c>
      <c r="E34" s="165">
        <f t="shared" si="8"/>
        <v>3763.6</v>
      </c>
      <c r="F34" s="49">
        <f t="shared" si="8"/>
        <v>0</v>
      </c>
      <c r="G34" s="54">
        <f t="shared" si="8"/>
        <v>0</v>
      </c>
      <c r="H34" s="53">
        <f t="shared" si="8"/>
        <v>0</v>
      </c>
      <c r="I34" s="49">
        <f t="shared" si="8"/>
        <v>500</v>
      </c>
      <c r="J34" s="49">
        <f t="shared" si="8"/>
        <v>606</v>
      </c>
      <c r="K34" s="49">
        <f t="shared" si="8"/>
        <v>0</v>
      </c>
      <c r="L34" s="49">
        <f t="shared" si="8"/>
        <v>0</v>
      </c>
      <c r="M34" s="54">
        <f t="shared" si="8"/>
        <v>0</v>
      </c>
      <c r="N34" s="25"/>
      <c r="O34" s="193" t="s">
        <v>109</v>
      </c>
      <c r="R34" s="193">
        <v>400</v>
      </c>
      <c r="S34" s="193">
        <v>400</v>
      </c>
      <c r="T34" s="193"/>
      <c r="U34" s="193">
        <v>400</v>
      </c>
    </row>
    <row r="35" spans="1:21" s="4" customFormat="1" ht="17.25" customHeight="1">
      <c r="A35" s="218"/>
      <c r="B35" s="220"/>
      <c r="C35" s="220"/>
      <c r="D35" s="161">
        <f>SUM(E35:M35)</f>
        <v>0</v>
      </c>
      <c r="E35" s="166"/>
      <c r="F35" s="13"/>
      <c r="G35" s="22"/>
      <c r="H35" s="21"/>
      <c r="I35" s="13"/>
      <c r="J35" s="13"/>
      <c r="K35" s="13"/>
      <c r="L35" s="13"/>
      <c r="M35" s="22"/>
      <c r="N35" s="20" t="s">
        <v>37</v>
      </c>
      <c r="O35" s="194"/>
      <c r="R35" s="194"/>
      <c r="S35" s="194"/>
      <c r="T35" s="194"/>
      <c r="U35" s="194"/>
    </row>
    <row r="36" spans="1:21" s="4" customFormat="1" ht="17.25" customHeight="1" thickBot="1">
      <c r="A36" s="218"/>
      <c r="B36" s="262"/>
      <c r="C36" s="262"/>
      <c r="D36" s="163">
        <f>SUM(E36:M36)</f>
        <v>4869.6</v>
      </c>
      <c r="E36" s="162">
        <v>3763.6</v>
      </c>
      <c r="F36" s="13"/>
      <c r="G36" s="22"/>
      <c r="H36" s="21"/>
      <c r="I36" s="14">
        <v>500</v>
      </c>
      <c r="J36" s="14">
        <v>606</v>
      </c>
      <c r="K36" s="13"/>
      <c r="L36" s="13"/>
      <c r="M36" s="22"/>
      <c r="N36" s="26" t="s">
        <v>38</v>
      </c>
      <c r="O36" s="196"/>
      <c r="R36" s="196"/>
      <c r="S36" s="196"/>
      <c r="T36" s="196"/>
      <c r="U36" s="196"/>
    </row>
    <row r="37" spans="1:21" s="4" customFormat="1" ht="16.5" customHeight="1">
      <c r="A37" s="197" t="s">
        <v>51</v>
      </c>
      <c r="B37" s="200" t="s">
        <v>8</v>
      </c>
      <c r="C37" s="200">
        <v>2012</v>
      </c>
      <c r="D37" s="159">
        <f>SUM(D38:D39)+H37+I37++J37+K37+L37+M37</f>
        <v>6736.900000000001</v>
      </c>
      <c r="E37" s="165">
        <f aca="true" t="shared" si="9" ref="E37:M37">SUM(E38:E39)</f>
        <v>6736.900000000001</v>
      </c>
      <c r="F37" s="49">
        <f t="shared" si="9"/>
        <v>0</v>
      </c>
      <c r="G37" s="54">
        <f t="shared" si="9"/>
        <v>0</v>
      </c>
      <c r="H37" s="53">
        <f t="shared" si="9"/>
        <v>0</v>
      </c>
      <c r="I37" s="49">
        <f t="shared" si="9"/>
        <v>0</v>
      </c>
      <c r="J37" s="49">
        <f t="shared" si="9"/>
        <v>0</v>
      </c>
      <c r="K37" s="49">
        <f t="shared" si="9"/>
        <v>0</v>
      </c>
      <c r="L37" s="49">
        <f t="shared" si="9"/>
        <v>0</v>
      </c>
      <c r="M37" s="54">
        <f t="shared" si="9"/>
        <v>0</v>
      </c>
      <c r="N37" s="25"/>
      <c r="O37" s="186" t="s">
        <v>110</v>
      </c>
      <c r="R37" s="186">
        <v>570</v>
      </c>
      <c r="S37" s="186"/>
      <c r="T37" s="186">
        <v>570</v>
      </c>
      <c r="U37" s="186">
        <v>570</v>
      </c>
    </row>
    <row r="38" spans="1:21" s="4" customFormat="1" ht="18" customHeight="1">
      <c r="A38" s="198"/>
      <c r="B38" s="201"/>
      <c r="C38" s="201"/>
      <c r="D38" s="161">
        <f aca="true" t="shared" si="10" ref="D38:D46">SUM(E38:M38)</f>
        <v>6400.1</v>
      </c>
      <c r="E38" s="162">
        <f>6400.1</f>
        <v>6400.1</v>
      </c>
      <c r="F38" s="14"/>
      <c r="G38" s="32"/>
      <c r="H38" s="23"/>
      <c r="I38" s="14"/>
      <c r="J38" s="14"/>
      <c r="K38" s="14"/>
      <c r="L38" s="14"/>
      <c r="M38" s="32"/>
      <c r="N38" s="20" t="s">
        <v>37</v>
      </c>
      <c r="O38" s="187"/>
      <c r="R38" s="187"/>
      <c r="S38" s="187"/>
      <c r="T38" s="187"/>
      <c r="U38" s="187"/>
    </row>
    <row r="39" spans="1:21" s="4" customFormat="1" ht="21" customHeight="1" thickBot="1">
      <c r="A39" s="199"/>
      <c r="B39" s="202"/>
      <c r="C39" s="202"/>
      <c r="D39" s="167">
        <f t="shared" si="10"/>
        <v>336.8</v>
      </c>
      <c r="E39" s="168">
        <v>336.8</v>
      </c>
      <c r="F39" s="60"/>
      <c r="G39" s="61"/>
      <c r="H39" s="59"/>
      <c r="I39" s="60"/>
      <c r="J39" s="60"/>
      <c r="K39" s="60"/>
      <c r="L39" s="60"/>
      <c r="M39" s="61"/>
      <c r="N39" s="30" t="s">
        <v>38</v>
      </c>
      <c r="O39" s="188"/>
      <c r="R39" s="188"/>
      <c r="S39" s="188"/>
      <c r="T39" s="188"/>
      <c r="U39" s="188"/>
    </row>
    <row r="40" spans="1:21" s="4" customFormat="1" ht="22.5" customHeight="1">
      <c r="A40" s="217" t="s">
        <v>52</v>
      </c>
      <c r="B40" s="219" t="s">
        <v>9</v>
      </c>
      <c r="C40" s="219">
        <v>2012</v>
      </c>
      <c r="D40" s="159">
        <f>SUM(D41:D42)+H40+I40++J40+K40+L40+M40</f>
        <v>5126.3</v>
      </c>
      <c r="E40" s="165">
        <f aca="true" t="shared" si="11" ref="E40:M40">SUM(E41:E42)</f>
        <v>5126.3</v>
      </c>
      <c r="F40" s="49">
        <f t="shared" si="11"/>
        <v>0</v>
      </c>
      <c r="G40" s="51">
        <f t="shared" si="11"/>
        <v>0</v>
      </c>
      <c r="H40" s="53">
        <f t="shared" si="11"/>
        <v>0</v>
      </c>
      <c r="I40" s="49">
        <f t="shared" si="11"/>
        <v>0</v>
      </c>
      <c r="J40" s="49">
        <f t="shared" si="11"/>
        <v>0</v>
      </c>
      <c r="K40" s="49">
        <f t="shared" si="11"/>
        <v>0</v>
      </c>
      <c r="L40" s="49">
        <f t="shared" si="11"/>
        <v>0</v>
      </c>
      <c r="M40" s="54">
        <f t="shared" si="11"/>
        <v>0</v>
      </c>
      <c r="N40" s="25"/>
      <c r="O40" s="193" t="s">
        <v>111</v>
      </c>
      <c r="R40" s="193">
        <v>779</v>
      </c>
      <c r="S40" s="193"/>
      <c r="T40" s="193">
        <v>779</v>
      </c>
      <c r="U40" s="193">
        <v>779</v>
      </c>
    </row>
    <row r="41" spans="1:21" s="4" customFormat="1" ht="22.5" customHeight="1">
      <c r="A41" s="218"/>
      <c r="B41" s="220"/>
      <c r="C41" s="220"/>
      <c r="D41" s="161">
        <f t="shared" si="10"/>
        <v>4870.1</v>
      </c>
      <c r="E41" s="162">
        <f>4868+2.1</f>
        <v>4870.1</v>
      </c>
      <c r="F41" s="14"/>
      <c r="G41" s="17"/>
      <c r="H41" s="23"/>
      <c r="I41" s="14"/>
      <c r="J41" s="15"/>
      <c r="K41" s="15"/>
      <c r="L41" s="15"/>
      <c r="M41" s="40"/>
      <c r="N41" s="26" t="s">
        <v>37</v>
      </c>
      <c r="O41" s="194"/>
      <c r="R41" s="194"/>
      <c r="S41" s="194"/>
      <c r="T41" s="194"/>
      <c r="U41" s="194"/>
    </row>
    <row r="42" spans="1:21" s="4" customFormat="1" ht="22.5" customHeight="1" thickBot="1">
      <c r="A42" s="221"/>
      <c r="B42" s="222"/>
      <c r="C42" s="222"/>
      <c r="D42" s="167">
        <f t="shared" si="10"/>
        <v>256.2</v>
      </c>
      <c r="E42" s="168">
        <v>256.2</v>
      </c>
      <c r="F42" s="60"/>
      <c r="G42" s="58"/>
      <c r="H42" s="59"/>
      <c r="I42" s="60"/>
      <c r="J42" s="60"/>
      <c r="K42" s="60"/>
      <c r="L42" s="60"/>
      <c r="M42" s="61"/>
      <c r="N42" s="30" t="s">
        <v>38</v>
      </c>
      <c r="O42" s="195"/>
      <c r="R42" s="195"/>
      <c r="S42" s="195"/>
      <c r="T42" s="195"/>
      <c r="U42" s="195"/>
    </row>
    <row r="43" spans="1:21" s="4" customFormat="1" ht="16.5" customHeight="1">
      <c r="A43" s="217" t="s">
        <v>53</v>
      </c>
      <c r="B43" s="219" t="s">
        <v>10</v>
      </c>
      <c r="C43" s="219" t="s">
        <v>103</v>
      </c>
      <c r="D43" s="159">
        <f aca="true" t="shared" si="12" ref="D43:M43">SUM(D44:D46)</f>
        <v>205241.2</v>
      </c>
      <c r="E43" s="165">
        <f t="shared" si="12"/>
        <v>100007.2</v>
      </c>
      <c r="F43" s="49">
        <f t="shared" si="12"/>
        <v>105234</v>
      </c>
      <c r="G43" s="51">
        <f t="shared" si="12"/>
        <v>0</v>
      </c>
      <c r="H43" s="53">
        <f t="shared" si="12"/>
        <v>0</v>
      </c>
      <c r="I43" s="49">
        <f t="shared" si="12"/>
        <v>0</v>
      </c>
      <c r="J43" s="49">
        <f t="shared" si="12"/>
        <v>0</v>
      </c>
      <c r="K43" s="49">
        <f t="shared" si="12"/>
        <v>0</v>
      </c>
      <c r="L43" s="49">
        <f t="shared" si="12"/>
        <v>0</v>
      </c>
      <c r="M43" s="54">
        <f t="shared" si="12"/>
        <v>0</v>
      </c>
      <c r="N43" s="25"/>
      <c r="O43" s="193" t="s">
        <v>112</v>
      </c>
      <c r="R43" s="193">
        <v>855</v>
      </c>
      <c r="S43" s="193"/>
      <c r="T43" s="193">
        <v>855</v>
      </c>
      <c r="U43" s="193">
        <v>855</v>
      </c>
    </row>
    <row r="44" spans="1:21" s="4" customFormat="1" ht="16.5" customHeight="1">
      <c r="A44" s="218"/>
      <c r="B44" s="220"/>
      <c r="C44" s="220"/>
      <c r="D44" s="161">
        <f t="shared" si="10"/>
        <v>7.2</v>
      </c>
      <c r="E44" s="162">
        <v>7.2</v>
      </c>
      <c r="F44" s="14"/>
      <c r="G44" s="17"/>
      <c r="H44" s="23"/>
      <c r="I44" s="14"/>
      <c r="J44" s="14"/>
      <c r="K44" s="15"/>
      <c r="L44" s="15"/>
      <c r="M44" s="40"/>
      <c r="N44" s="26" t="s">
        <v>37</v>
      </c>
      <c r="O44" s="194"/>
      <c r="R44" s="194"/>
      <c r="S44" s="194"/>
      <c r="T44" s="194"/>
      <c r="U44" s="194"/>
    </row>
    <row r="45" spans="1:21" s="4" customFormat="1" ht="16.5" customHeight="1">
      <c r="A45" s="218"/>
      <c r="B45" s="220"/>
      <c r="C45" s="220"/>
      <c r="D45" s="161">
        <f t="shared" si="10"/>
        <v>0</v>
      </c>
      <c r="E45" s="162"/>
      <c r="F45" s="14"/>
      <c r="G45" s="17"/>
      <c r="H45" s="23"/>
      <c r="I45" s="14"/>
      <c r="J45" s="14"/>
      <c r="K45" s="15"/>
      <c r="L45" s="15"/>
      <c r="M45" s="40"/>
      <c r="N45" s="20" t="s">
        <v>38</v>
      </c>
      <c r="O45" s="194"/>
      <c r="R45" s="194"/>
      <c r="S45" s="194"/>
      <c r="T45" s="194"/>
      <c r="U45" s="194"/>
    </row>
    <row r="46" spans="1:21" s="4" customFormat="1" ht="20.25" customHeight="1" thickBot="1">
      <c r="A46" s="221"/>
      <c r="B46" s="222"/>
      <c r="C46" s="222"/>
      <c r="D46" s="167">
        <f t="shared" si="10"/>
        <v>205234</v>
      </c>
      <c r="E46" s="168">
        <v>100000</v>
      </c>
      <c r="F46" s="60">
        <f>105241-7</f>
        <v>105234</v>
      </c>
      <c r="G46" s="58"/>
      <c r="H46" s="59"/>
      <c r="I46" s="60"/>
      <c r="J46" s="60"/>
      <c r="K46" s="60"/>
      <c r="L46" s="60"/>
      <c r="M46" s="61"/>
      <c r="N46" s="30" t="s">
        <v>104</v>
      </c>
      <c r="O46" s="195"/>
      <c r="R46" s="195"/>
      <c r="S46" s="195"/>
      <c r="T46" s="195"/>
      <c r="U46" s="195"/>
    </row>
    <row r="47" spans="1:21" s="4" customFormat="1" ht="19.5" customHeight="1">
      <c r="A47" s="217" t="s">
        <v>54</v>
      </c>
      <c r="B47" s="219" t="s">
        <v>11</v>
      </c>
      <c r="C47" s="219" t="s">
        <v>44</v>
      </c>
      <c r="D47" s="159">
        <f aca="true" t="shared" si="13" ref="D47:M47">D48+D49</f>
        <v>47927.1</v>
      </c>
      <c r="E47" s="165">
        <f t="shared" si="13"/>
        <v>12385.1</v>
      </c>
      <c r="F47" s="49">
        <f t="shared" si="13"/>
        <v>18873</v>
      </c>
      <c r="G47" s="51">
        <f t="shared" si="13"/>
        <v>13873</v>
      </c>
      <c r="H47" s="53">
        <f t="shared" si="13"/>
        <v>2796</v>
      </c>
      <c r="I47" s="49">
        <f t="shared" si="13"/>
        <v>0</v>
      </c>
      <c r="J47" s="49">
        <f t="shared" si="13"/>
        <v>0</v>
      </c>
      <c r="K47" s="49">
        <f t="shared" si="13"/>
        <v>0</v>
      </c>
      <c r="L47" s="49">
        <f t="shared" si="13"/>
        <v>0</v>
      </c>
      <c r="M47" s="54">
        <f t="shared" si="13"/>
        <v>0</v>
      </c>
      <c r="N47" s="25"/>
      <c r="O47" s="193" t="s">
        <v>113</v>
      </c>
      <c r="R47" s="193">
        <v>2080</v>
      </c>
      <c r="S47" s="193">
        <v>2080</v>
      </c>
      <c r="T47" s="193"/>
      <c r="U47" s="193">
        <v>2080</v>
      </c>
    </row>
    <row r="48" spans="1:21" s="4" customFormat="1" ht="19.5" customHeight="1">
      <c r="A48" s="218"/>
      <c r="B48" s="220"/>
      <c r="C48" s="220"/>
      <c r="D48" s="161">
        <f aca="true" t="shared" si="14" ref="D48:D55">SUM(E48:M48)</f>
        <v>42874.1</v>
      </c>
      <c r="E48" s="162">
        <f>11759+7.1</f>
        <v>11766.1</v>
      </c>
      <c r="F48" s="14">
        <v>17929</v>
      </c>
      <c r="G48" s="17">
        <v>13179</v>
      </c>
      <c r="H48" s="21"/>
      <c r="I48" s="13"/>
      <c r="J48" s="13"/>
      <c r="K48" s="13"/>
      <c r="L48" s="13"/>
      <c r="M48" s="90"/>
      <c r="N48" s="26" t="s">
        <v>37</v>
      </c>
      <c r="O48" s="194"/>
      <c r="R48" s="194"/>
      <c r="S48" s="194"/>
      <c r="T48" s="194"/>
      <c r="U48" s="194"/>
    </row>
    <row r="49" spans="1:21" s="4" customFormat="1" ht="19.5" customHeight="1" thickBot="1">
      <c r="A49" s="221"/>
      <c r="B49" s="222"/>
      <c r="C49" s="222"/>
      <c r="D49" s="163">
        <f t="shared" si="14"/>
        <v>5053</v>
      </c>
      <c r="E49" s="164">
        <v>619</v>
      </c>
      <c r="F49" s="15">
        <v>944</v>
      </c>
      <c r="G49" s="62">
        <v>694</v>
      </c>
      <c r="H49" s="63">
        <v>2796</v>
      </c>
      <c r="I49" s="42"/>
      <c r="J49" s="42"/>
      <c r="K49" s="42"/>
      <c r="L49" s="42"/>
      <c r="M49" s="94"/>
      <c r="N49" s="30" t="s">
        <v>38</v>
      </c>
      <c r="O49" s="195"/>
      <c r="R49" s="195"/>
      <c r="S49" s="195"/>
      <c r="T49" s="195"/>
      <c r="U49" s="195"/>
    </row>
    <row r="50" spans="1:21" s="4" customFormat="1" ht="20.25" customHeight="1">
      <c r="A50" s="217" t="s">
        <v>55</v>
      </c>
      <c r="B50" s="219" t="s">
        <v>12</v>
      </c>
      <c r="C50" s="219" t="s">
        <v>39</v>
      </c>
      <c r="D50" s="54">
        <f aca="true" t="shared" si="15" ref="D50:M50">D51+D52</f>
        <v>4454</v>
      </c>
      <c r="E50" s="57">
        <f t="shared" si="15"/>
        <v>0</v>
      </c>
      <c r="F50" s="51">
        <f t="shared" si="15"/>
        <v>0</v>
      </c>
      <c r="G50" s="54">
        <f t="shared" si="15"/>
        <v>0</v>
      </c>
      <c r="H50" s="57">
        <f t="shared" si="15"/>
        <v>2500</v>
      </c>
      <c r="I50" s="51">
        <f t="shared" si="15"/>
        <v>1954</v>
      </c>
      <c r="J50" s="51">
        <f t="shared" si="15"/>
        <v>0</v>
      </c>
      <c r="K50" s="51">
        <f t="shared" si="15"/>
        <v>0</v>
      </c>
      <c r="L50" s="51">
        <f t="shared" si="15"/>
        <v>0</v>
      </c>
      <c r="M50" s="54">
        <f t="shared" si="15"/>
        <v>0</v>
      </c>
      <c r="N50" s="64"/>
      <c r="O50" s="194" t="s">
        <v>114</v>
      </c>
      <c r="R50" s="194">
        <v>1623</v>
      </c>
      <c r="S50" s="194">
        <v>1623</v>
      </c>
      <c r="T50" s="194"/>
      <c r="U50" s="194">
        <v>1623</v>
      </c>
    </row>
    <row r="51" spans="1:21" s="4" customFormat="1" ht="20.25" customHeight="1">
      <c r="A51" s="218"/>
      <c r="B51" s="220"/>
      <c r="C51" s="220"/>
      <c r="D51" s="32">
        <f t="shared" si="14"/>
        <v>0</v>
      </c>
      <c r="E51" s="100"/>
      <c r="F51" s="77"/>
      <c r="G51" s="90"/>
      <c r="H51" s="100"/>
      <c r="I51" s="77"/>
      <c r="J51" s="77"/>
      <c r="K51" s="77"/>
      <c r="L51" s="77"/>
      <c r="M51" s="90"/>
      <c r="N51" s="26" t="s">
        <v>37</v>
      </c>
      <c r="O51" s="194"/>
      <c r="R51" s="194"/>
      <c r="S51" s="194"/>
      <c r="T51" s="194"/>
      <c r="U51" s="194"/>
    </row>
    <row r="52" spans="1:21" s="4" customFormat="1" ht="20.25" customHeight="1" thickBot="1">
      <c r="A52" s="218"/>
      <c r="B52" s="220"/>
      <c r="C52" s="220"/>
      <c r="D52" s="40">
        <f t="shared" si="14"/>
        <v>4454</v>
      </c>
      <c r="E52" s="101"/>
      <c r="F52" s="102"/>
      <c r="G52" s="94"/>
      <c r="H52" s="101">
        <v>2500</v>
      </c>
      <c r="I52" s="102">
        <v>1954</v>
      </c>
      <c r="J52" s="102"/>
      <c r="K52" s="102"/>
      <c r="L52" s="102"/>
      <c r="M52" s="94"/>
      <c r="N52" s="26" t="s">
        <v>38</v>
      </c>
      <c r="O52" s="194"/>
      <c r="R52" s="194"/>
      <c r="S52" s="194"/>
      <c r="T52" s="194"/>
      <c r="U52" s="194"/>
    </row>
    <row r="53" spans="1:21" s="4" customFormat="1" ht="18.75" customHeight="1">
      <c r="A53" s="197" t="s">
        <v>56</v>
      </c>
      <c r="B53" s="200" t="s">
        <v>13</v>
      </c>
      <c r="C53" s="200" t="s">
        <v>91</v>
      </c>
      <c r="D53" s="51">
        <f aca="true" t="shared" si="16" ref="D53:M53">D54+D55</f>
        <v>2460</v>
      </c>
      <c r="E53" s="53">
        <f t="shared" si="16"/>
        <v>0</v>
      </c>
      <c r="F53" s="49">
        <f t="shared" si="16"/>
        <v>0</v>
      </c>
      <c r="G53" s="54">
        <f t="shared" si="16"/>
        <v>0</v>
      </c>
      <c r="H53" s="53">
        <f t="shared" si="16"/>
        <v>0</v>
      </c>
      <c r="I53" s="49">
        <f t="shared" si="16"/>
        <v>0</v>
      </c>
      <c r="J53" s="49">
        <f t="shared" si="16"/>
        <v>250</v>
      </c>
      <c r="K53" s="49">
        <f t="shared" si="16"/>
        <v>2210</v>
      </c>
      <c r="L53" s="49">
        <f t="shared" si="16"/>
        <v>0</v>
      </c>
      <c r="M53" s="54">
        <f t="shared" si="16"/>
        <v>0</v>
      </c>
      <c r="N53" s="25"/>
      <c r="O53" s="186" t="s">
        <v>115</v>
      </c>
      <c r="R53" s="186">
        <v>409</v>
      </c>
      <c r="S53" s="186">
        <v>409</v>
      </c>
      <c r="T53" s="186"/>
      <c r="U53" s="186">
        <v>409</v>
      </c>
    </row>
    <row r="54" spans="1:21" s="4" customFormat="1" ht="18.75" customHeight="1">
      <c r="A54" s="198"/>
      <c r="B54" s="201"/>
      <c r="C54" s="201"/>
      <c r="D54" s="17">
        <f t="shared" si="14"/>
        <v>0</v>
      </c>
      <c r="E54" s="95"/>
      <c r="F54" s="76"/>
      <c r="G54" s="96"/>
      <c r="H54" s="95"/>
      <c r="I54" s="76"/>
      <c r="J54" s="76"/>
      <c r="K54" s="76"/>
      <c r="L54" s="76"/>
      <c r="M54" s="96"/>
      <c r="N54" s="20" t="s">
        <v>37</v>
      </c>
      <c r="O54" s="187"/>
      <c r="R54" s="187"/>
      <c r="S54" s="187"/>
      <c r="T54" s="187"/>
      <c r="U54" s="187"/>
    </row>
    <row r="55" spans="1:21" s="4" customFormat="1" ht="18.75" customHeight="1" thickBot="1">
      <c r="A55" s="199"/>
      <c r="B55" s="202"/>
      <c r="C55" s="202"/>
      <c r="D55" s="58">
        <f t="shared" si="14"/>
        <v>2460</v>
      </c>
      <c r="E55" s="97"/>
      <c r="F55" s="98"/>
      <c r="G55" s="99"/>
      <c r="H55" s="97"/>
      <c r="I55" s="98"/>
      <c r="J55" s="98">
        <v>250</v>
      </c>
      <c r="K55" s="98">
        <v>2210</v>
      </c>
      <c r="L55" s="98"/>
      <c r="M55" s="99"/>
      <c r="N55" s="30" t="s">
        <v>38</v>
      </c>
      <c r="O55" s="188"/>
      <c r="R55" s="188"/>
      <c r="S55" s="188"/>
      <c r="T55" s="188"/>
      <c r="U55" s="188"/>
    </row>
    <row r="56" spans="1:21" s="4" customFormat="1" ht="26.25" customHeight="1">
      <c r="A56" s="70" t="s">
        <v>57</v>
      </c>
      <c r="B56" s="71" t="s">
        <v>14</v>
      </c>
      <c r="C56" s="71" t="s">
        <v>92</v>
      </c>
      <c r="D56" s="78">
        <f aca="true" t="shared" si="17" ref="D56:M56">D57+D60+D63</f>
        <v>3150</v>
      </c>
      <c r="E56" s="103">
        <f t="shared" si="17"/>
        <v>0</v>
      </c>
      <c r="F56" s="78">
        <f t="shared" si="17"/>
        <v>0</v>
      </c>
      <c r="G56" s="83">
        <f t="shared" si="17"/>
        <v>0</v>
      </c>
      <c r="H56" s="124">
        <f t="shared" si="17"/>
        <v>150</v>
      </c>
      <c r="I56" s="78">
        <f t="shared" si="17"/>
        <v>1500</v>
      </c>
      <c r="J56" s="78">
        <f t="shared" si="17"/>
        <v>1500</v>
      </c>
      <c r="K56" s="78">
        <f t="shared" si="17"/>
        <v>0</v>
      </c>
      <c r="L56" s="78">
        <f t="shared" si="17"/>
        <v>0</v>
      </c>
      <c r="M56" s="83">
        <f t="shared" si="17"/>
        <v>0</v>
      </c>
      <c r="N56" s="104"/>
      <c r="O56" s="68" t="s">
        <v>81</v>
      </c>
      <c r="R56" s="68">
        <v>480</v>
      </c>
      <c r="S56" s="68"/>
      <c r="T56" s="68">
        <v>480</v>
      </c>
      <c r="U56" s="68">
        <v>480</v>
      </c>
    </row>
    <row r="57" spans="1:21" s="4" customFormat="1" ht="15.75" customHeight="1">
      <c r="A57" s="232" t="s">
        <v>58</v>
      </c>
      <c r="B57" s="234" t="s">
        <v>15</v>
      </c>
      <c r="C57" s="201" t="s">
        <v>92</v>
      </c>
      <c r="D57" s="18">
        <f aca="true" t="shared" si="18" ref="D57:M57">D58+D59</f>
        <v>3050</v>
      </c>
      <c r="E57" s="21">
        <f t="shared" si="18"/>
        <v>0</v>
      </c>
      <c r="F57" s="13">
        <f t="shared" si="18"/>
        <v>0</v>
      </c>
      <c r="G57" s="22">
        <f t="shared" si="18"/>
        <v>0</v>
      </c>
      <c r="H57" s="19">
        <f t="shared" si="18"/>
        <v>50</v>
      </c>
      <c r="I57" s="13">
        <f t="shared" si="18"/>
        <v>1500</v>
      </c>
      <c r="J57" s="13">
        <f t="shared" si="18"/>
        <v>1500</v>
      </c>
      <c r="K57" s="13">
        <f t="shared" si="18"/>
        <v>0</v>
      </c>
      <c r="L57" s="13">
        <f t="shared" si="18"/>
        <v>0</v>
      </c>
      <c r="M57" s="22">
        <f t="shared" si="18"/>
        <v>0</v>
      </c>
      <c r="N57" s="105"/>
      <c r="O57" s="187" t="s">
        <v>116</v>
      </c>
      <c r="R57" s="187"/>
      <c r="S57" s="187"/>
      <c r="T57" s="187"/>
      <c r="U57" s="187"/>
    </row>
    <row r="58" spans="1:21" s="4" customFormat="1" ht="15.75" customHeight="1">
      <c r="A58" s="232"/>
      <c r="B58" s="234"/>
      <c r="C58" s="201"/>
      <c r="D58" s="17">
        <f aca="true" t="shared" si="19" ref="D58:D104">SUM(E58:M58)</f>
        <v>0</v>
      </c>
      <c r="E58" s="95"/>
      <c r="F58" s="76"/>
      <c r="G58" s="96"/>
      <c r="H58" s="125"/>
      <c r="I58" s="76"/>
      <c r="J58" s="76"/>
      <c r="K58" s="76"/>
      <c r="L58" s="76"/>
      <c r="M58" s="96"/>
      <c r="N58" s="23" t="s">
        <v>37</v>
      </c>
      <c r="O58" s="187"/>
      <c r="R58" s="187"/>
      <c r="S58" s="187"/>
      <c r="T58" s="187"/>
      <c r="U58" s="187"/>
    </row>
    <row r="59" spans="1:21" s="4" customFormat="1" ht="15.75" customHeight="1">
      <c r="A59" s="232"/>
      <c r="B59" s="234"/>
      <c r="C59" s="201"/>
      <c r="D59" s="17">
        <f t="shared" si="19"/>
        <v>3050</v>
      </c>
      <c r="E59" s="95"/>
      <c r="F59" s="76"/>
      <c r="G59" s="96"/>
      <c r="H59" s="125">
        <v>50</v>
      </c>
      <c r="I59" s="76">
        <v>1500</v>
      </c>
      <c r="J59" s="76">
        <v>1500</v>
      </c>
      <c r="K59" s="76"/>
      <c r="L59" s="76"/>
      <c r="M59" s="96"/>
      <c r="N59" s="23" t="s">
        <v>38</v>
      </c>
      <c r="O59" s="187"/>
      <c r="R59" s="187"/>
      <c r="S59" s="187"/>
      <c r="T59" s="187"/>
      <c r="U59" s="187"/>
    </row>
    <row r="60" spans="1:21" s="4" customFormat="1" ht="16.5" customHeight="1">
      <c r="A60" s="232" t="s">
        <v>59</v>
      </c>
      <c r="B60" s="234" t="s">
        <v>16</v>
      </c>
      <c r="C60" s="201" t="s">
        <v>79</v>
      </c>
      <c r="D60" s="18">
        <f>D61+D62</f>
        <v>50</v>
      </c>
      <c r="E60" s="129">
        <f aca="true" t="shared" si="20" ref="E60:M60">E61+E62</f>
        <v>0</v>
      </c>
      <c r="F60" s="18">
        <f t="shared" si="20"/>
        <v>0</v>
      </c>
      <c r="G60" s="22">
        <f t="shared" si="20"/>
        <v>0</v>
      </c>
      <c r="H60" s="126">
        <f t="shared" si="20"/>
        <v>50</v>
      </c>
      <c r="I60" s="18">
        <f t="shared" si="20"/>
        <v>0</v>
      </c>
      <c r="J60" s="18">
        <f t="shared" si="20"/>
        <v>0</v>
      </c>
      <c r="K60" s="18">
        <f t="shared" si="20"/>
        <v>0</v>
      </c>
      <c r="L60" s="18">
        <f t="shared" si="20"/>
        <v>0</v>
      </c>
      <c r="M60" s="18">
        <f t="shared" si="20"/>
        <v>0</v>
      </c>
      <c r="N60" s="105"/>
      <c r="O60" s="187" t="s">
        <v>80</v>
      </c>
      <c r="R60" s="187"/>
      <c r="S60" s="187"/>
      <c r="T60" s="187"/>
      <c r="U60" s="187"/>
    </row>
    <row r="61" spans="1:21" s="4" customFormat="1" ht="16.5" customHeight="1">
      <c r="A61" s="232"/>
      <c r="B61" s="234"/>
      <c r="C61" s="201"/>
      <c r="D61" s="17">
        <f t="shared" si="19"/>
        <v>0</v>
      </c>
      <c r="E61" s="100"/>
      <c r="F61" s="77"/>
      <c r="G61" s="90"/>
      <c r="H61" s="127"/>
      <c r="I61" s="77"/>
      <c r="J61" s="77"/>
      <c r="K61" s="77"/>
      <c r="L61" s="77"/>
      <c r="M61" s="90"/>
      <c r="N61" s="23" t="s">
        <v>37</v>
      </c>
      <c r="O61" s="187"/>
      <c r="R61" s="187"/>
      <c r="S61" s="187"/>
      <c r="T61" s="187"/>
      <c r="U61" s="187"/>
    </row>
    <row r="62" spans="1:21" s="4" customFormat="1" ht="16.5" customHeight="1">
      <c r="A62" s="232"/>
      <c r="B62" s="234"/>
      <c r="C62" s="201"/>
      <c r="D62" s="17">
        <f t="shared" si="19"/>
        <v>50</v>
      </c>
      <c r="E62" s="100"/>
      <c r="F62" s="77"/>
      <c r="G62" s="90"/>
      <c r="H62" s="127">
        <v>50</v>
      </c>
      <c r="I62" s="77"/>
      <c r="J62" s="77"/>
      <c r="K62" s="77"/>
      <c r="L62" s="77"/>
      <c r="M62" s="90"/>
      <c r="N62" s="23" t="s">
        <v>38</v>
      </c>
      <c r="O62" s="187"/>
      <c r="R62" s="187"/>
      <c r="S62" s="187"/>
      <c r="T62" s="187"/>
      <c r="U62" s="187"/>
    </row>
    <row r="63" spans="1:21" s="4" customFormat="1" ht="15.75" customHeight="1">
      <c r="A63" s="233" t="s">
        <v>60</v>
      </c>
      <c r="B63" s="235" t="s">
        <v>96</v>
      </c>
      <c r="C63" s="213" t="s">
        <v>79</v>
      </c>
      <c r="D63" s="18">
        <f aca="true" t="shared" si="21" ref="D63:M63">D64+D65</f>
        <v>50</v>
      </c>
      <c r="E63" s="21">
        <f t="shared" si="21"/>
        <v>0</v>
      </c>
      <c r="F63" s="13">
        <f t="shared" si="21"/>
        <v>0</v>
      </c>
      <c r="G63" s="22">
        <f t="shared" si="21"/>
        <v>0</v>
      </c>
      <c r="H63" s="19">
        <f t="shared" si="21"/>
        <v>50</v>
      </c>
      <c r="I63" s="13">
        <f t="shared" si="21"/>
        <v>0</v>
      </c>
      <c r="J63" s="13">
        <f t="shared" si="21"/>
        <v>0</v>
      </c>
      <c r="K63" s="13">
        <f t="shared" si="21"/>
        <v>0</v>
      </c>
      <c r="L63" s="13">
        <f t="shared" si="21"/>
        <v>0</v>
      </c>
      <c r="M63" s="22">
        <f t="shared" si="21"/>
        <v>0</v>
      </c>
      <c r="N63" s="105"/>
      <c r="O63" s="192" t="s">
        <v>80</v>
      </c>
      <c r="R63" s="192"/>
      <c r="S63" s="192"/>
      <c r="T63" s="192"/>
      <c r="U63" s="192"/>
    </row>
    <row r="64" spans="1:21" s="4" customFormat="1" ht="16.5" customHeight="1">
      <c r="A64" s="263"/>
      <c r="B64" s="264"/>
      <c r="C64" s="220"/>
      <c r="D64" s="17">
        <f t="shared" si="19"/>
        <v>0</v>
      </c>
      <c r="E64" s="95"/>
      <c r="F64" s="76"/>
      <c r="G64" s="96"/>
      <c r="H64" s="125"/>
      <c r="I64" s="76"/>
      <c r="J64" s="76"/>
      <c r="K64" s="76"/>
      <c r="L64" s="76"/>
      <c r="M64" s="96"/>
      <c r="N64" s="23" t="s">
        <v>37</v>
      </c>
      <c r="O64" s="194"/>
      <c r="R64" s="194"/>
      <c r="S64" s="194"/>
      <c r="T64" s="194"/>
      <c r="U64" s="194"/>
    </row>
    <row r="65" spans="1:21" s="4" customFormat="1" ht="16.5" customHeight="1" thickBot="1">
      <c r="A65" s="263"/>
      <c r="B65" s="264"/>
      <c r="C65" s="220"/>
      <c r="D65" s="62">
        <f t="shared" si="19"/>
        <v>50</v>
      </c>
      <c r="E65" s="97"/>
      <c r="F65" s="98"/>
      <c r="G65" s="99"/>
      <c r="H65" s="128">
        <v>50</v>
      </c>
      <c r="I65" s="106"/>
      <c r="J65" s="106"/>
      <c r="K65" s="106"/>
      <c r="L65" s="106"/>
      <c r="M65" s="107"/>
      <c r="N65" s="59" t="s">
        <v>38</v>
      </c>
      <c r="O65" s="195"/>
      <c r="R65" s="195"/>
      <c r="S65" s="195"/>
      <c r="T65" s="195"/>
      <c r="U65" s="195"/>
    </row>
    <row r="66" spans="1:21" s="4" customFormat="1" ht="16.5" customHeight="1">
      <c r="A66" s="217" t="s">
        <v>62</v>
      </c>
      <c r="B66" s="219" t="s">
        <v>17</v>
      </c>
      <c r="C66" s="219" t="s">
        <v>79</v>
      </c>
      <c r="D66" s="54">
        <f aca="true" t="shared" si="22" ref="D66:M66">D67+D68</f>
        <v>60</v>
      </c>
      <c r="E66" s="57">
        <f t="shared" si="22"/>
        <v>0</v>
      </c>
      <c r="F66" s="51">
        <f t="shared" si="22"/>
        <v>0</v>
      </c>
      <c r="G66" s="54">
        <f t="shared" si="22"/>
        <v>0</v>
      </c>
      <c r="H66" s="57">
        <f t="shared" si="22"/>
        <v>0</v>
      </c>
      <c r="I66" s="51">
        <f t="shared" si="22"/>
        <v>0</v>
      </c>
      <c r="J66" s="51">
        <f t="shared" si="22"/>
        <v>0</v>
      </c>
      <c r="K66" s="51">
        <f t="shared" si="22"/>
        <v>0</v>
      </c>
      <c r="L66" s="51">
        <f t="shared" si="22"/>
        <v>0</v>
      </c>
      <c r="M66" s="54">
        <f t="shared" si="22"/>
        <v>60</v>
      </c>
      <c r="N66" s="108"/>
      <c r="O66" s="193" t="s">
        <v>80</v>
      </c>
      <c r="R66" s="193"/>
      <c r="S66" s="193"/>
      <c r="T66" s="193"/>
      <c r="U66" s="193"/>
    </row>
    <row r="67" spans="1:21" s="4" customFormat="1" ht="16.5" customHeight="1">
      <c r="A67" s="218"/>
      <c r="B67" s="220"/>
      <c r="C67" s="220"/>
      <c r="D67" s="32">
        <f t="shared" si="19"/>
        <v>0</v>
      </c>
      <c r="E67" s="21"/>
      <c r="F67" s="13"/>
      <c r="G67" s="22"/>
      <c r="H67" s="21"/>
      <c r="I67" s="13"/>
      <c r="J67" s="13"/>
      <c r="K67" s="13"/>
      <c r="L67" s="13"/>
      <c r="M67" s="22"/>
      <c r="N67" s="23" t="s">
        <v>37</v>
      </c>
      <c r="O67" s="194"/>
      <c r="R67" s="194"/>
      <c r="S67" s="194"/>
      <c r="T67" s="194"/>
      <c r="U67" s="194"/>
    </row>
    <row r="68" spans="1:21" s="4" customFormat="1" ht="16.5" customHeight="1" thickBot="1">
      <c r="A68" s="221"/>
      <c r="B68" s="222"/>
      <c r="C68" s="222"/>
      <c r="D68" s="61">
        <f t="shared" si="19"/>
        <v>60</v>
      </c>
      <c r="E68" s="38"/>
      <c r="F68" s="39"/>
      <c r="G68" s="55"/>
      <c r="H68" s="41"/>
      <c r="I68" s="42"/>
      <c r="J68" s="42"/>
      <c r="K68" s="42"/>
      <c r="L68" s="42"/>
      <c r="M68" s="40">
        <v>60</v>
      </c>
      <c r="N68" s="59" t="s">
        <v>38</v>
      </c>
      <c r="O68" s="195"/>
      <c r="R68" s="195"/>
      <c r="S68" s="195"/>
      <c r="T68" s="195"/>
      <c r="U68" s="195"/>
    </row>
    <row r="69" spans="1:21" s="4" customFormat="1" ht="18.75" customHeight="1">
      <c r="A69" s="217" t="s">
        <v>63</v>
      </c>
      <c r="B69" s="219" t="s">
        <v>18</v>
      </c>
      <c r="C69" s="219" t="s">
        <v>79</v>
      </c>
      <c r="D69" s="54">
        <f aca="true" t="shared" si="23" ref="D69:M69">D70+D71</f>
        <v>60</v>
      </c>
      <c r="E69" s="53">
        <f t="shared" si="23"/>
        <v>0</v>
      </c>
      <c r="F69" s="49">
        <f t="shared" si="23"/>
        <v>0</v>
      </c>
      <c r="G69" s="54">
        <f t="shared" si="23"/>
        <v>0</v>
      </c>
      <c r="H69" s="31">
        <f t="shared" si="23"/>
        <v>0</v>
      </c>
      <c r="I69" s="49">
        <f t="shared" si="23"/>
        <v>0</v>
      </c>
      <c r="J69" s="49">
        <f t="shared" si="23"/>
        <v>0</v>
      </c>
      <c r="K69" s="49">
        <f t="shared" si="23"/>
        <v>0</v>
      </c>
      <c r="L69" s="49">
        <f t="shared" si="23"/>
        <v>0</v>
      </c>
      <c r="M69" s="54">
        <f t="shared" si="23"/>
        <v>60</v>
      </c>
      <c r="N69" s="25"/>
      <c r="O69" s="193" t="s">
        <v>80</v>
      </c>
      <c r="R69" s="193"/>
      <c r="S69" s="193"/>
      <c r="T69" s="193"/>
      <c r="U69" s="193"/>
    </row>
    <row r="70" spans="1:21" s="4" customFormat="1" ht="19.5" customHeight="1">
      <c r="A70" s="218"/>
      <c r="B70" s="220"/>
      <c r="C70" s="220"/>
      <c r="D70" s="32">
        <f t="shared" si="19"/>
        <v>0</v>
      </c>
      <c r="E70" s="21"/>
      <c r="F70" s="13"/>
      <c r="G70" s="22"/>
      <c r="H70" s="19"/>
      <c r="I70" s="13"/>
      <c r="J70" s="13"/>
      <c r="K70" s="13"/>
      <c r="L70" s="13"/>
      <c r="M70" s="22"/>
      <c r="N70" s="20" t="s">
        <v>37</v>
      </c>
      <c r="O70" s="194"/>
      <c r="R70" s="194"/>
      <c r="S70" s="194"/>
      <c r="T70" s="194"/>
      <c r="U70" s="194"/>
    </row>
    <row r="71" spans="1:21" s="4" customFormat="1" ht="19.5" customHeight="1" thickBot="1">
      <c r="A71" s="218"/>
      <c r="B71" s="220"/>
      <c r="C71" s="220"/>
      <c r="D71" s="40">
        <f t="shared" si="19"/>
        <v>60</v>
      </c>
      <c r="E71" s="41"/>
      <c r="F71" s="42"/>
      <c r="G71" s="43"/>
      <c r="H71" s="109"/>
      <c r="I71" s="42"/>
      <c r="J71" s="42"/>
      <c r="K71" s="42"/>
      <c r="L71" s="42"/>
      <c r="M71" s="40">
        <v>60</v>
      </c>
      <c r="N71" s="26" t="s">
        <v>38</v>
      </c>
      <c r="O71" s="194"/>
      <c r="R71" s="194"/>
      <c r="S71" s="194"/>
      <c r="T71" s="194"/>
      <c r="U71" s="194"/>
    </row>
    <row r="72" spans="1:21" s="4" customFormat="1" ht="15" customHeight="1">
      <c r="A72" s="197" t="s">
        <v>64</v>
      </c>
      <c r="B72" s="200" t="s">
        <v>19</v>
      </c>
      <c r="C72" s="200" t="s">
        <v>79</v>
      </c>
      <c r="D72" s="51">
        <f>D73+D74</f>
        <v>100</v>
      </c>
      <c r="E72" s="53">
        <f aca="true" t="shared" si="24" ref="E72:M72">E73+E74</f>
        <v>0</v>
      </c>
      <c r="F72" s="49">
        <f t="shared" si="24"/>
        <v>0</v>
      </c>
      <c r="G72" s="54">
        <f t="shared" si="24"/>
        <v>0</v>
      </c>
      <c r="H72" s="53">
        <f t="shared" si="24"/>
        <v>0</v>
      </c>
      <c r="I72" s="49">
        <f t="shared" si="24"/>
        <v>0</v>
      </c>
      <c r="J72" s="49">
        <f t="shared" si="24"/>
        <v>0</v>
      </c>
      <c r="K72" s="49">
        <f t="shared" si="24"/>
        <v>0</v>
      </c>
      <c r="L72" s="49">
        <f t="shared" si="24"/>
        <v>0</v>
      </c>
      <c r="M72" s="54">
        <f t="shared" si="24"/>
        <v>100</v>
      </c>
      <c r="N72" s="25"/>
      <c r="O72" s="186" t="s">
        <v>80</v>
      </c>
      <c r="R72" s="186"/>
      <c r="S72" s="186"/>
      <c r="T72" s="186"/>
      <c r="U72" s="186"/>
    </row>
    <row r="73" spans="1:21" s="4" customFormat="1" ht="15" customHeight="1">
      <c r="A73" s="198"/>
      <c r="B73" s="201"/>
      <c r="C73" s="201"/>
      <c r="D73" s="17">
        <f t="shared" si="19"/>
        <v>0</v>
      </c>
      <c r="E73" s="21"/>
      <c r="F73" s="13"/>
      <c r="G73" s="22"/>
      <c r="H73" s="21"/>
      <c r="I73" s="13"/>
      <c r="J73" s="13"/>
      <c r="K73" s="13"/>
      <c r="L73" s="13"/>
      <c r="M73" s="22"/>
      <c r="N73" s="20" t="s">
        <v>37</v>
      </c>
      <c r="O73" s="187"/>
      <c r="R73" s="187"/>
      <c r="S73" s="187"/>
      <c r="T73" s="187"/>
      <c r="U73" s="187"/>
    </row>
    <row r="74" spans="1:21" s="4" customFormat="1" ht="15" customHeight="1" thickBot="1">
      <c r="A74" s="199"/>
      <c r="B74" s="202"/>
      <c r="C74" s="202"/>
      <c r="D74" s="58">
        <f t="shared" si="19"/>
        <v>100</v>
      </c>
      <c r="E74" s="41"/>
      <c r="F74" s="42"/>
      <c r="G74" s="43"/>
      <c r="H74" s="41"/>
      <c r="I74" s="42"/>
      <c r="J74" s="42"/>
      <c r="K74" s="42"/>
      <c r="L74" s="42"/>
      <c r="M74" s="40">
        <v>100</v>
      </c>
      <c r="N74" s="30" t="s">
        <v>38</v>
      </c>
      <c r="O74" s="188"/>
      <c r="R74" s="188"/>
      <c r="S74" s="188"/>
      <c r="T74" s="188"/>
      <c r="U74" s="188"/>
    </row>
    <row r="75" spans="1:21" s="4" customFormat="1" ht="17.25" customHeight="1">
      <c r="A75" s="217" t="s">
        <v>65</v>
      </c>
      <c r="B75" s="219" t="s">
        <v>20</v>
      </c>
      <c r="C75" s="219" t="s">
        <v>79</v>
      </c>
      <c r="D75" s="51">
        <f>D76+D77</f>
        <v>100</v>
      </c>
      <c r="E75" s="53">
        <f aca="true" t="shared" si="25" ref="E75:M75">E76+E77</f>
        <v>0</v>
      </c>
      <c r="F75" s="49">
        <f t="shared" si="25"/>
        <v>0</v>
      </c>
      <c r="G75" s="51">
        <f t="shared" si="25"/>
        <v>0</v>
      </c>
      <c r="H75" s="53">
        <f t="shared" si="25"/>
        <v>0</v>
      </c>
      <c r="I75" s="49">
        <f t="shared" si="25"/>
        <v>0</v>
      </c>
      <c r="J75" s="49">
        <f t="shared" si="25"/>
        <v>0</v>
      </c>
      <c r="K75" s="49">
        <f t="shared" si="25"/>
        <v>0</v>
      </c>
      <c r="L75" s="49">
        <f t="shared" si="25"/>
        <v>0</v>
      </c>
      <c r="M75" s="54">
        <f t="shared" si="25"/>
        <v>100</v>
      </c>
      <c r="N75" s="108"/>
      <c r="O75" s="193" t="s">
        <v>80</v>
      </c>
      <c r="R75" s="193"/>
      <c r="S75" s="193"/>
      <c r="T75" s="193"/>
      <c r="U75" s="193"/>
    </row>
    <row r="76" spans="1:21" s="4" customFormat="1" ht="17.25" customHeight="1">
      <c r="A76" s="218"/>
      <c r="B76" s="220"/>
      <c r="C76" s="220"/>
      <c r="D76" s="17">
        <f t="shared" si="19"/>
        <v>0</v>
      </c>
      <c r="E76" s="21"/>
      <c r="F76" s="13"/>
      <c r="G76" s="18"/>
      <c r="H76" s="21"/>
      <c r="I76" s="13"/>
      <c r="J76" s="13"/>
      <c r="K76" s="13"/>
      <c r="L76" s="13"/>
      <c r="M76" s="22"/>
      <c r="N76" s="23" t="s">
        <v>37</v>
      </c>
      <c r="O76" s="194"/>
      <c r="R76" s="194"/>
      <c r="S76" s="194"/>
      <c r="T76" s="194"/>
      <c r="U76" s="194"/>
    </row>
    <row r="77" spans="1:21" s="4" customFormat="1" ht="17.25" customHeight="1" thickBot="1">
      <c r="A77" s="221"/>
      <c r="B77" s="222"/>
      <c r="C77" s="222"/>
      <c r="D77" s="58">
        <f t="shared" si="19"/>
        <v>100</v>
      </c>
      <c r="E77" s="41"/>
      <c r="F77" s="42"/>
      <c r="G77" s="110"/>
      <c r="H77" s="41"/>
      <c r="I77" s="42"/>
      <c r="J77" s="42"/>
      <c r="K77" s="42"/>
      <c r="L77" s="42"/>
      <c r="M77" s="40">
        <v>100</v>
      </c>
      <c r="N77" s="59" t="s">
        <v>38</v>
      </c>
      <c r="O77" s="195"/>
      <c r="R77" s="195"/>
      <c r="S77" s="195"/>
      <c r="T77" s="195"/>
      <c r="U77" s="195"/>
    </row>
    <row r="78" spans="1:21" s="4" customFormat="1" ht="18" customHeight="1">
      <c r="A78" s="217" t="s">
        <v>66</v>
      </c>
      <c r="B78" s="219" t="s">
        <v>21</v>
      </c>
      <c r="C78" s="203" t="s">
        <v>79</v>
      </c>
      <c r="D78" s="111">
        <f>D79+D80</f>
        <v>50</v>
      </c>
      <c r="E78" s="53">
        <f aca="true" t="shared" si="26" ref="E78:M78">E79+E80</f>
        <v>0</v>
      </c>
      <c r="F78" s="49">
        <f t="shared" si="26"/>
        <v>0</v>
      </c>
      <c r="G78" s="54">
        <f t="shared" si="26"/>
        <v>0</v>
      </c>
      <c r="H78" s="31">
        <f t="shared" si="26"/>
        <v>0</v>
      </c>
      <c r="I78" s="49">
        <f t="shared" si="26"/>
        <v>0</v>
      </c>
      <c r="J78" s="49">
        <f t="shared" si="26"/>
        <v>0</v>
      </c>
      <c r="K78" s="49">
        <f t="shared" si="26"/>
        <v>0</v>
      </c>
      <c r="L78" s="49">
        <f t="shared" si="26"/>
        <v>0</v>
      </c>
      <c r="M78" s="54">
        <f t="shared" si="26"/>
        <v>50</v>
      </c>
      <c r="N78" s="108"/>
      <c r="O78" s="193" t="s">
        <v>80</v>
      </c>
      <c r="R78" s="193"/>
      <c r="S78" s="193"/>
      <c r="T78" s="193"/>
      <c r="U78" s="193"/>
    </row>
    <row r="79" spans="1:21" s="4" customFormat="1" ht="18" customHeight="1">
      <c r="A79" s="218"/>
      <c r="B79" s="220"/>
      <c r="C79" s="204"/>
      <c r="D79" s="112">
        <f t="shared" si="19"/>
        <v>0</v>
      </c>
      <c r="E79" s="21"/>
      <c r="F79" s="13"/>
      <c r="G79" s="22"/>
      <c r="H79" s="19"/>
      <c r="I79" s="13"/>
      <c r="J79" s="13"/>
      <c r="K79" s="13"/>
      <c r="L79" s="13"/>
      <c r="M79" s="22"/>
      <c r="N79" s="23" t="s">
        <v>37</v>
      </c>
      <c r="O79" s="194"/>
      <c r="R79" s="194"/>
      <c r="S79" s="194"/>
      <c r="T79" s="194"/>
      <c r="U79" s="194"/>
    </row>
    <row r="80" spans="1:21" s="4" customFormat="1" ht="18" customHeight="1" thickBot="1">
      <c r="A80" s="221"/>
      <c r="B80" s="222"/>
      <c r="C80" s="205"/>
      <c r="D80" s="113">
        <f t="shared" si="19"/>
        <v>50</v>
      </c>
      <c r="E80" s="41"/>
      <c r="F80" s="42"/>
      <c r="G80" s="43"/>
      <c r="H80" s="109"/>
      <c r="I80" s="42"/>
      <c r="J80" s="42"/>
      <c r="K80" s="42"/>
      <c r="L80" s="42"/>
      <c r="M80" s="40">
        <v>50</v>
      </c>
      <c r="N80" s="59" t="s">
        <v>38</v>
      </c>
      <c r="O80" s="195"/>
      <c r="R80" s="195"/>
      <c r="S80" s="195"/>
      <c r="T80" s="195"/>
      <c r="U80" s="195"/>
    </row>
    <row r="81" spans="1:21" s="4" customFormat="1" ht="19.5" customHeight="1">
      <c r="A81" s="217" t="s">
        <v>67</v>
      </c>
      <c r="B81" s="219" t="s">
        <v>22</v>
      </c>
      <c r="C81" s="219" t="s">
        <v>79</v>
      </c>
      <c r="D81" s="54">
        <f>D82+D83</f>
        <v>50</v>
      </c>
      <c r="E81" s="53">
        <f aca="true" t="shared" si="27" ref="E81:M81">E82+E83</f>
        <v>0</v>
      </c>
      <c r="F81" s="49">
        <f t="shared" si="27"/>
        <v>0</v>
      </c>
      <c r="G81" s="54">
        <f t="shared" si="27"/>
        <v>0</v>
      </c>
      <c r="H81" s="31">
        <f t="shared" si="27"/>
        <v>0</v>
      </c>
      <c r="I81" s="49">
        <f t="shared" si="27"/>
        <v>0</v>
      </c>
      <c r="J81" s="49">
        <f t="shared" si="27"/>
        <v>0</v>
      </c>
      <c r="K81" s="49">
        <f t="shared" si="27"/>
        <v>0</v>
      </c>
      <c r="L81" s="49">
        <f t="shared" si="27"/>
        <v>0</v>
      </c>
      <c r="M81" s="54">
        <f t="shared" si="27"/>
        <v>50</v>
      </c>
      <c r="N81" s="108"/>
      <c r="O81" s="193" t="s">
        <v>80</v>
      </c>
      <c r="R81" s="193"/>
      <c r="S81" s="193"/>
      <c r="T81" s="193"/>
      <c r="U81" s="193"/>
    </row>
    <row r="82" spans="1:21" s="4" customFormat="1" ht="19.5" customHeight="1">
      <c r="A82" s="218"/>
      <c r="B82" s="220"/>
      <c r="C82" s="220"/>
      <c r="D82" s="32">
        <f t="shared" si="19"/>
        <v>0</v>
      </c>
      <c r="E82" s="21"/>
      <c r="F82" s="13"/>
      <c r="G82" s="22"/>
      <c r="H82" s="19"/>
      <c r="I82" s="13"/>
      <c r="J82" s="13"/>
      <c r="K82" s="13"/>
      <c r="L82" s="13"/>
      <c r="M82" s="22"/>
      <c r="N82" s="23" t="s">
        <v>37</v>
      </c>
      <c r="O82" s="194"/>
      <c r="R82" s="194"/>
      <c r="S82" s="194"/>
      <c r="T82" s="194"/>
      <c r="U82" s="194"/>
    </row>
    <row r="83" spans="1:21" s="4" customFormat="1" ht="19.5" customHeight="1" thickBot="1">
      <c r="A83" s="218"/>
      <c r="B83" s="220"/>
      <c r="C83" s="220"/>
      <c r="D83" s="40">
        <f t="shared" si="19"/>
        <v>50</v>
      </c>
      <c r="E83" s="41"/>
      <c r="F83" s="42"/>
      <c r="G83" s="43"/>
      <c r="H83" s="109"/>
      <c r="I83" s="42"/>
      <c r="J83" s="42"/>
      <c r="K83" s="42"/>
      <c r="L83" s="42"/>
      <c r="M83" s="40">
        <v>50</v>
      </c>
      <c r="N83" s="63" t="s">
        <v>38</v>
      </c>
      <c r="O83" s="194"/>
      <c r="R83" s="194"/>
      <c r="S83" s="194"/>
      <c r="T83" s="194"/>
      <c r="U83" s="194"/>
    </row>
    <row r="84" spans="1:21" s="4" customFormat="1" ht="19.5" customHeight="1">
      <c r="A84" s="197" t="s">
        <v>68</v>
      </c>
      <c r="B84" s="200" t="s">
        <v>127</v>
      </c>
      <c r="C84" s="200" t="s">
        <v>44</v>
      </c>
      <c r="D84" s="169">
        <f>D85+D86</f>
        <v>500</v>
      </c>
      <c r="E84" s="165">
        <f aca="true" t="shared" si="28" ref="E84:M84">E85+E86</f>
        <v>250</v>
      </c>
      <c r="F84" s="49">
        <f t="shared" si="28"/>
        <v>0</v>
      </c>
      <c r="G84" s="54">
        <f t="shared" si="28"/>
        <v>0</v>
      </c>
      <c r="H84" s="53">
        <f t="shared" si="28"/>
        <v>250</v>
      </c>
      <c r="I84" s="49">
        <f t="shared" si="28"/>
        <v>0</v>
      </c>
      <c r="J84" s="49">
        <f t="shared" si="28"/>
        <v>0</v>
      </c>
      <c r="K84" s="49">
        <f t="shared" si="28"/>
        <v>0</v>
      </c>
      <c r="L84" s="49">
        <f t="shared" si="28"/>
        <v>0</v>
      </c>
      <c r="M84" s="54">
        <f t="shared" si="28"/>
        <v>0</v>
      </c>
      <c r="N84" s="31"/>
      <c r="O84" s="193" t="s">
        <v>117</v>
      </c>
      <c r="R84" s="193">
        <v>1544</v>
      </c>
      <c r="S84" s="193"/>
      <c r="T84" s="193"/>
      <c r="U84" s="193">
        <v>1544</v>
      </c>
    </row>
    <row r="85" spans="1:21" s="4" customFormat="1" ht="19.5" customHeight="1">
      <c r="A85" s="198"/>
      <c r="B85" s="201"/>
      <c r="C85" s="201"/>
      <c r="D85" s="170">
        <f t="shared" si="19"/>
        <v>0</v>
      </c>
      <c r="E85" s="162"/>
      <c r="F85" s="14"/>
      <c r="G85" s="32"/>
      <c r="H85" s="21"/>
      <c r="I85" s="13"/>
      <c r="J85" s="13"/>
      <c r="K85" s="13"/>
      <c r="L85" s="13"/>
      <c r="M85" s="22"/>
      <c r="N85" s="20" t="s">
        <v>37</v>
      </c>
      <c r="O85" s="194"/>
      <c r="R85" s="194"/>
      <c r="S85" s="194"/>
      <c r="T85" s="194"/>
      <c r="U85" s="194"/>
    </row>
    <row r="86" spans="1:21" s="4" customFormat="1" ht="19.5" customHeight="1" thickBot="1">
      <c r="A86" s="199"/>
      <c r="B86" s="202"/>
      <c r="C86" s="202"/>
      <c r="D86" s="171">
        <f t="shared" si="19"/>
        <v>500</v>
      </c>
      <c r="E86" s="168">
        <v>250</v>
      </c>
      <c r="F86" s="60"/>
      <c r="G86" s="61"/>
      <c r="H86" s="59">
        <v>250</v>
      </c>
      <c r="I86" s="39"/>
      <c r="J86" s="39"/>
      <c r="K86" s="39"/>
      <c r="L86" s="39"/>
      <c r="M86" s="55"/>
      <c r="N86" s="30" t="s">
        <v>38</v>
      </c>
      <c r="O86" s="195"/>
      <c r="R86" s="194"/>
      <c r="S86" s="194"/>
      <c r="T86" s="194"/>
      <c r="U86" s="194"/>
    </row>
    <row r="87" spans="1:21" s="4" customFormat="1" ht="17.25" customHeight="1">
      <c r="A87" s="197" t="s">
        <v>99</v>
      </c>
      <c r="B87" s="200" t="s">
        <v>137</v>
      </c>
      <c r="C87" s="200" t="s">
        <v>44</v>
      </c>
      <c r="D87" s="169">
        <f>D88+D89</f>
        <v>425</v>
      </c>
      <c r="E87" s="165">
        <f aca="true" t="shared" si="29" ref="E87:M87">E88+E89</f>
        <v>250</v>
      </c>
      <c r="F87" s="49">
        <f t="shared" si="29"/>
        <v>0</v>
      </c>
      <c r="G87" s="54">
        <f t="shared" si="29"/>
        <v>0</v>
      </c>
      <c r="H87" s="53">
        <f t="shared" si="29"/>
        <v>175</v>
      </c>
      <c r="I87" s="49">
        <f t="shared" si="29"/>
        <v>0</v>
      </c>
      <c r="J87" s="49">
        <f t="shared" si="29"/>
        <v>0</v>
      </c>
      <c r="K87" s="49">
        <f t="shared" si="29"/>
        <v>0</v>
      </c>
      <c r="L87" s="49">
        <f t="shared" si="29"/>
        <v>0</v>
      </c>
      <c r="M87" s="54">
        <f t="shared" si="29"/>
        <v>0</v>
      </c>
      <c r="N87" s="108"/>
      <c r="O87" s="186" t="s">
        <v>122</v>
      </c>
      <c r="R87" s="186">
        <v>500</v>
      </c>
      <c r="S87" s="186"/>
      <c r="T87" s="186"/>
      <c r="U87" s="186">
        <v>500</v>
      </c>
    </row>
    <row r="88" spans="1:21" s="4" customFormat="1" ht="17.25" customHeight="1">
      <c r="A88" s="198"/>
      <c r="B88" s="201"/>
      <c r="C88" s="201"/>
      <c r="D88" s="170">
        <f t="shared" si="19"/>
        <v>0</v>
      </c>
      <c r="E88" s="162"/>
      <c r="F88" s="14"/>
      <c r="G88" s="32"/>
      <c r="H88" s="21"/>
      <c r="I88" s="13"/>
      <c r="J88" s="13"/>
      <c r="K88" s="13"/>
      <c r="L88" s="13"/>
      <c r="M88" s="22"/>
      <c r="N88" s="23" t="s">
        <v>37</v>
      </c>
      <c r="O88" s="187"/>
      <c r="R88" s="187"/>
      <c r="S88" s="187"/>
      <c r="T88" s="187"/>
      <c r="U88" s="187"/>
    </row>
    <row r="89" spans="1:21" s="4" customFormat="1" ht="17.25" customHeight="1" thickBot="1">
      <c r="A89" s="199"/>
      <c r="B89" s="202"/>
      <c r="C89" s="202"/>
      <c r="D89" s="171">
        <f t="shared" si="19"/>
        <v>425</v>
      </c>
      <c r="E89" s="168">
        <v>250</v>
      </c>
      <c r="F89" s="60"/>
      <c r="G89" s="61"/>
      <c r="H89" s="63">
        <v>175</v>
      </c>
      <c r="I89" s="42"/>
      <c r="J89" s="42"/>
      <c r="K89" s="42"/>
      <c r="L89" s="42"/>
      <c r="M89" s="43"/>
      <c r="N89" s="59" t="s">
        <v>38</v>
      </c>
      <c r="O89" s="188"/>
      <c r="R89" s="188"/>
      <c r="S89" s="188"/>
      <c r="T89" s="188"/>
      <c r="U89" s="188"/>
    </row>
    <row r="90" spans="1:21" s="4" customFormat="1" ht="14.25" customHeight="1">
      <c r="A90" s="217" t="s">
        <v>101</v>
      </c>
      <c r="B90" s="219" t="s">
        <v>100</v>
      </c>
      <c r="C90" s="219" t="s">
        <v>102</v>
      </c>
      <c r="D90" s="54">
        <f>D91+D92</f>
        <v>2250</v>
      </c>
      <c r="E90" s="54">
        <f aca="true" t="shared" si="30" ref="E90:M90">E91+E92</f>
        <v>0</v>
      </c>
      <c r="F90" s="54">
        <f t="shared" si="30"/>
        <v>0</v>
      </c>
      <c r="G90" s="51">
        <f t="shared" si="30"/>
        <v>1000</v>
      </c>
      <c r="H90" s="53">
        <f t="shared" si="30"/>
        <v>1250</v>
      </c>
      <c r="I90" s="49">
        <f t="shared" si="30"/>
        <v>0</v>
      </c>
      <c r="J90" s="49">
        <f t="shared" si="30"/>
        <v>0</v>
      </c>
      <c r="K90" s="49">
        <f t="shared" si="30"/>
        <v>0</v>
      </c>
      <c r="L90" s="49">
        <f t="shared" si="30"/>
        <v>0</v>
      </c>
      <c r="M90" s="54">
        <f t="shared" si="30"/>
        <v>0</v>
      </c>
      <c r="N90" s="114"/>
      <c r="O90" s="193" t="s">
        <v>118</v>
      </c>
      <c r="R90" s="193">
        <v>640</v>
      </c>
      <c r="S90" s="193">
        <v>640</v>
      </c>
      <c r="T90" s="193"/>
      <c r="U90" s="193">
        <v>640</v>
      </c>
    </row>
    <row r="91" spans="1:21" s="4" customFormat="1" ht="14.25" customHeight="1">
      <c r="A91" s="218"/>
      <c r="B91" s="220"/>
      <c r="C91" s="220"/>
      <c r="D91" s="32">
        <f t="shared" si="19"/>
        <v>950</v>
      </c>
      <c r="E91" s="23"/>
      <c r="F91" s="14"/>
      <c r="G91" s="17">
        <v>950</v>
      </c>
      <c r="H91" s="21"/>
      <c r="I91" s="13"/>
      <c r="J91" s="13"/>
      <c r="K91" s="13"/>
      <c r="L91" s="13"/>
      <c r="M91" s="22"/>
      <c r="N91" s="26" t="s">
        <v>37</v>
      </c>
      <c r="O91" s="194"/>
      <c r="R91" s="194"/>
      <c r="S91" s="194"/>
      <c r="T91" s="194"/>
      <c r="U91" s="194"/>
    </row>
    <row r="92" spans="1:21" s="4" customFormat="1" ht="17.25" customHeight="1" thickBot="1">
      <c r="A92" s="218"/>
      <c r="B92" s="220"/>
      <c r="C92" s="220"/>
      <c r="D92" s="40">
        <f t="shared" si="19"/>
        <v>1300</v>
      </c>
      <c r="E92" s="63"/>
      <c r="F92" s="15"/>
      <c r="G92" s="62">
        <v>50</v>
      </c>
      <c r="H92" s="59">
        <v>1250</v>
      </c>
      <c r="I92" s="39"/>
      <c r="J92" s="39"/>
      <c r="K92" s="39"/>
      <c r="L92" s="39"/>
      <c r="M92" s="55"/>
      <c r="N92" s="30" t="s">
        <v>38</v>
      </c>
      <c r="O92" s="195"/>
      <c r="R92" s="195"/>
      <c r="S92" s="195"/>
      <c r="T92" s="195"/>
      <c r="U92" s="195"/>
    </row>
    <row r="93" spans="1:21" s="4" customFormat="1" ht="14.25" customHeight="1">
      <c r="A93" s="197" t="s">
        <v>132</v>
      </c>
      <c r="B93" s="200" t="s">
        <v>130</v>
      </c>
      <c r="C93" s="200" t="s">
        <v>79</v>
      </c>
      <c r="D93" s="51">
        <f>D94+D95</f>
        <v>50</v>
      </c>
      <c r="E93" s="53">
        <f aca="true" t="shared" si="31" ref="E93:M93">E94+E95</f>
        <v>0</v>
      </c>
      <c r="F93" s="49">
        <f t="shared" si="31"/>
        <v>0</v>
      </c>
      <c r="G93" s="51">
        <f t="shared" si="31"/>
        <v>0</v>
      </c>
      <c r="H93" s="44">
        <f t="shared" si="31"/>
        <v>0</v>
      </c>
      <c r="I93" s="45">
        <f t="shared" si="31"/>
        <v>0</v>
      </c>
      <c r="J93" s="45">
        <f t="shared" si="31"/>
        <v>0</v>
      </c>
      <c r="K93" s="45">
        <f t="shared" si="31"/>
        <v>0</v>
      </c>
      <c r="L93" s="45">
        <f t="shared" si="31"/>
        <v>0</v>
      </c>
      <c r="M93" s="46">
        <f t="shared" si="31"/>
        <v>50</v>
      </c>
      <c r="N93" s="108"/>
      <c r="O93" s="193" t="s">
        <v>80</v>
      </c>
      <c r="R93" s="193"/>
      <c r="S93" s="193"/>
      <c r="T93" s="193"/>
      <c r="U93" s="193"/>
    </row>
    <row r="94" spans="1:21" s="4" customFormat="1" ht="12" customHeight="1">
      <c r="A94" s="198"/>
      <c r="B94" s="201"/>
      <c r="C94" s="201"/>
      <c r="D94" s="17">
        <f t="shared" si="19"/>
        <v>0</v>
      </c>
      <c r="E94" s="21"/>
      <c r="F94" s="13"/>
      <c r="G94" s="18"/>
      <c r="H94" s="21"/>
      <c r="I94" s="13"/>
      <c r="J94" s="13"/>
      <c r="K94" s="13"/>
      <c r="L94" s="13"/>
      <c r="M94" s="22"/>
      <c r="N94" s="63" t="s">
        <v>37</v>
      </c>
      <c r="O94" s="194"/>
      <c r="R94" s="194"/>
      <c r="S94" s="194"/>
      <c r="T94" s="194"/>
      <c r="U94" s="194"/>
    </row>
    <row r="95" spans="1:21" s="4" customFormat="1" ht="12" customHeight="1" thickBot="1">
      <c r="A95" s="212"/>
      <c r="B95" s="213"/>
      <c r="C95" s="213"/>
      <c r="D95" s="62">
        <f t="shared" si="19"/>
        <v>50</v>
      </c>
      <c r="E95" s="41"/>
      <c r="F95" s="42"/>
      <c r="G95" s="110"/>
      <c r="H95" s="41"/>
      <c r="I95" s="42"/>
      <c r="J95" s="42"/>
      <c r="K95" s="42"/>
      <c r="L95" s="42"/>
      <c r="M95" s="40">
        <v>50</v>
      </c>
      <c r="N95" s="63" t="s">
        <v>38</v>
      </c>
      <c r="O95" s="194"/>
      <c r="R95" s="194"/>
      <c r="S95" s="194"/>
      <c r="T95" s="194"/>
      <c r="U95" s="194"/>
    </row>
    <row r="96" spans="1:21" s="4" customFormat="1" ht="14.25" customHeight="1">
      <c r="A96" s="197" t="s">
        <v>133</v>
      </c>
      <c r="B96" s="200" t="s">
        <v>131</v>
      </c>
      <c r="C96" s="200" t="s">
        <v>79</v>
      </c>
      <c r="D96" s="54">
        <f>D97+D98</f>
        <v>50</v>
      </c>
      <c r="E96" s="53">
        <f aca="true" t="shared" si="32" ref="E96:M96">E97+E98</f>
        <v>0</v>
      </c>
      <c r="F96" s="49">
        <f t="shared" si="32"/>
        <v>0</v>
      </c>
      <c r="G96" s="54">
        <f t="shared" si="32"/>
        <v>0</v>
      </c>
      <c r="H96" s="53">
        <f t="shared" si="32"/>
        <v>0</v>
      </c>
      <c r="I96" s="49">
        <f t="shared" si="32"/>
        <v>0</v>
      </c>
      <c r="J96" s="49">
        <f t="shared" si="32"/>
        <v>0</v>
      </c>
      <c r="K96" s="49">
        <f t="shared" si="32"/>
        <v>0</v>
      </c>
      <c r="L96" s="49">
        <f t="shared" si="32"/>
        <v>0</v>
      </c>
      <c r="M96" s="54">
        <f t="shared" si="32"/>
        <v>50</v>
      </c>
      <c r="N96" s="108"/>
      <c r="O96" s="186" t="s">
        <v>80</v>
      </c>
      <c r="R96" s="186"/>
      <c r="S96" s="186"/>
      <c r="T96" s="186"/>
      <c r="U96" s="186"/>
    </row>
    <row r="97" spans="1:21" s="4" customFormat="1" ht="12" customHeight="1">
      <c r="A97" s="198"/>
      <c r="B97" s="201"/>
      <c r="C97" s="201"/>
      <c r="D97" s="32">
        <f t="shared" si="19"/>
        <v>0</v>
      </c>
      <c r="E97" s="21"/>
      <c r="F97" s="13"/>
      <c r="G97" s="22"/>
      <c r="H97" s="21"/>
      <c r="I97" s="13"/>
      <c r="J97" s="13"/>
      <c r="K97" s="13"/>
      <c r="L97" s="13"/>
      <c r="M97" s="22"/>
      <c r="N97" s="23" t="s">
        <v>37</v>
      </c>
      <c r="O97" s="187"/>
      <c r="R97" s="187"/>
      <c r="S97" s="187"/>
      <c r="T97" s="187"/>
      <c r="U97" s="187"/>
    </row>
    <row r="98" spans="1:21" s="4" customFormat="1" ht="12" customHeight="1" thickBot="1">
      <c r="A98" s="199"/>
      <c r="B98" s="202"/>
      <c r="C98" s="202"/>
      <c r="D98" s="61">
        <f t="shared" si="19"/>
        <v>50</v>
      </c>
      <c r="E98" s="38"/>
      <c r="F98" s="39"/>
      <c r="G98" s="55"/>
      <c r="H98" s="38"/>
      <c r="I98" s="39"/>
      <c r="J98" s="39"/>
      <c r="K98" s="39"/>
      <c r="L98" s="39"/>
      <c r="M98" s="61">
        <v>50</v>
      </c>
      <c r="N98" s="59" t="s">
        <v>38</v>
      </c>
      <c r="O98" s="188"/>
      <c r="R98" s="188"/>
      <c r="S98" s="188"/>
      <c r="T98" s="188"/>
      <c r="U98" s="188"/>
    </row>
    <row r="99" spans="1:21" s="4" customFormat="1" ht="14.25" customHeight="1">
      <c r="A99" s="197" t="s">
        <v>134</v>
      </c>
      <c r="B99" s="200" t="s">
        <v>138</v>
      </c>
      <c r="C99" s="200" t="s">
        <v>79</v>
      </c>
      <c r="D99" s="54">
        <f>D100+D101</f>
        <v>50</v>
      </c>
      <c r="E99" s="53">
        <f aca="true" t="shared" si="33" ref="E99:M99">E100+E101</f>
        <v>0</v>
      </c>
      <c r="F99" s="49">
        <f t="shared" si="33"/>
        <v>0</v>
      </c>
      <c r="G99" s="54">
        <f t="shared" si="33"/>
        <v>0</v>
      </c>
      <c r="H99" s="53">
        <f t="shared" si="33"/>
        <v>0</v>
      </c>
      <c r="I99" s="49">
        <f t="shared" si="33"/>
        <v>0</v>
      </c>
      <c r="J99" s="49">
        <f t="shared" si="33"/>
        <v>0</v>
      </c>
      <c r="K99" s="49">
        <f t="shared" si="33"/>
        <v>0</v>
      </c>
      <c r="L99" s="49">
        <f t="shared" si="33"/>
        <v>0</v>
      </c>
      <c r="M99" s="54">
        <f t="shared" si="33"/>
        <v>50</v>
      </c>
      <c r="N99" s="108"/>
      <c r="O99" s="186" t="s">
        <v>80</v>
      </c>
      <c r="R99" s="186"/>
      <c r="S99" s="186"/>
      <c r="T99" s="186"/>
      <c r="U99" s="186"/>
    </row>
    <row r="100" spans="1:21" s="4" customFormat="1" ht="12" customHeight="1">
      <c r="A100" s="198"/>
      <c r="B100" s="201"/>
      <c r="C100" s="201"/>
      <c r="D100" s="32">
        <f t="shared" si="19"/>
        <v>0</v>
      </c>
      <c r="E100" s="21"/>
      <c r="F100" s="13"/>
      <c r="G100" s="22"/>
      <c r="H100" s="21"/>
      <c r="I100" s="13"/>
      <c r="J100" s="13"/>
      <c r="K100" s="13"/>
      <c r="L100" s="13"/>
      <c r="M100" s="22"/>
      <c r="N100" s="23" t="s">
        <v>37</v>
      </c>
      <c r="O100" s="187"/>
      <c r="R100" s="187"/>
      <c r="S100" s="187"/>
      <c r="T100" s="187"/>
      <c r="U100" s="187"/>
    </row>
    <row r="101" spans="1:21" s="4" customFormat="1" ht="12" customHeight="1" thickBot="1">
      <c r="A101" s="199"/>
      <c r="B101" s="202"/>
      <c r="C101" s="202"/>
      <c r="D101" s="61">
        <f t="shared" si="19"/>
        <v>50</v>
      </c>
      <c r="E101" s="38"/>
      <c r="F101" s="39"/>
      <c r="G101" s="55"/>
      <c r="H101" s="38"/>
      <c r="I101" s="39"/>
      <c r="J101" s="39"/>
      <c r="K101" s="39"/>
      <c r="L101" s="39"/>
      <c r="M101" s="61">
        <v>50</v>
      </c>
      <c r="N101" s="59" t="s">
        <v>38</v>
      </c>
      <c r="O101" s="188"/>
      <c r="R101" s="188"/>
      <c r="S101" s="188"/>
      <c r="T101" s="188"/>
      <c r="U101" s="188"/>
    </row>
    <row r="102" spans="1:21" s="4" customFormat="1" ht="14.25" customHeight="1">
      <c r="A102" s="197" t="s">
        <v>136</v>
      </c>
      <c r="B102" s="200" t="s">
        <v>23</v>
      </c>
      <c r="C102" s="200" t="s">
        <v>79</v>
      </c>
      <c r="D102" s="54">
        <f>D103+D104</f>
        <v>150</v>
      </c>
      <c r="E102" s="53">
        <f aca="true" t="shared" si="34" ref="E102:M102">E103+E104</f>
        <v>0</v>
      </c>
      <c r="F102" s="49">
        <f t="shared" si="34"/>
        <v>0</v>
      </c>
      <c r="G102" s="54">
        <f t="shared" si="34"/>
        <v>0</v>
      </c>
      <c r="H102" s="53">
        <f t="shared" si="34"/>
        <v>0</v>
      </c>
      <c r="I102" s="49">
        <f t="shared" si="34"/>
        <v>0</v>
      </c>
      <c r="J102" s="49">
        <f t="shared" si="34"/>
        <v>0</v>
      </c>
      <c r="K102" s="49">
        <f t="shared" si="34"/>
        <v>0</v>
      </c>
      <c r="L102" s="49">
        <f t="shared" si="34"/>
        <v>0</v>
      </c>
      <c r="M102" s="54">
        <f t="shared" si="34"/>
        <v>150</v>
      </c>
      <c r="N102" s="108"/>
      <c r="O102" s="186" t="s">
        <v>80</v>
      </c>
      <c r="R102" s="186"/>
      <c r="S102" s="186"/>
      <c r="T102" s="186"/>
      <c r="U102" s="186"/>
    </row>
    <row r="103" spans="1:21" s="4" customFormat="1" ht="14.25" customHeight="1">
      <c r="A103" s="198"/>
      <c r="B103" s="201"/>
      <c r="C103" s="201"/>
      <c r="D103" s="32">
        <f t="shared" si="19"/>
        <v>0</v>
      </c>
      <c r="E103" s="21"/>
      <c r="F103" s="13"/>
      <c r="G103" s="22"/>
      <c r="H103" s="21"/>
      <c r="I103" s="13"/>
      <c r="J103" s="13"/>
      <c r="K103" s="13"/>
      <c r="L103" s="13"/>
      <c r="M103" s="22"/>
      <c r="N103" s="23" t="s">
        <v>37</v>
      </c>
      <c r="O103" s="187"/>
      <c r="R103" s="187"/>
      <c r="S103" s="187"/>
      <c r="T103" s="187"/>
      <c r="U103" s="187"/>
    </row>
    <row r="104" spans="1:21" s="4" customFormat="1" ht="14.25" customHeight="1" thickBot="1">
      <c r="A104" s="199"/>
      <c r="B104" s="202"/>
      <c r="C104" s="202"/>
      <c r="D104" s="61">
        <f t="shared" si="19"/>
        <v>150</v>
      </c>
      <c r="E104" s="38"/>
      <c r="F104" s="39"/>
      <c r="G104" s="55"/>
      <c r="H104" s="38"/>
      <c r="I104" s="39"/>
      <c r="J104" s="39"/>
      <c r="K104" s="39"/>
      <c r="L104" s="39"/>
      <c r="M104" s="61">
        <v>150</v>
      </c>
      <c r="N104" s="59" t="s">
        <v>38</v>
      </c>
      <c r="O104" s="188"/>
      <c r="R104" s="188"/>
      <c r="S104" s="188"/>
      <c r="T104" s="188"/>
      <c r="U104" s="188"/>
    </row>
    <row r="105" spans="1:15" s="4" customFormat="1" ht="15.75" thickBot="1">
      <c r="A105" s="47"/>
      <c r="B105" s="117" t="s">
        <v>24</v>
      </c>
      <c r="C105" s="117"/>
      <c r="D105" s="172">
        <f aca="true" t="shared" si="35" ref="D105:M105">D102+D81+D78+D75+D72+D69+D66+D56+D53+D50+D47+D43+D40+D37+D34+D24+D21+D90+D84+D99+D96+D93+D87</f>
        <v>370958.3</v>
      </c>
      <c r="E105" s="172">
        <f t="shared" si="35"/>
        <v>140525.30000000002</v>
      </c>
      <c r="F105" s="116">
        <f t="shared" si="35"/>
        <v>154107</v>
      </c>
      <c r="G105" s="116">
        <f t="shared" si="35"/>
        <v>48873</v>
      </c>
      <c r="H105" s="116">
        <f t="shared" si="35"/>
        <v>10986</v>
      </c>
      <c r="I105" s="116">
        <f t="shared" si="35"/>
        <v>9390</v>
      </c>
      <c r="J105" s="116">
        <f t="shared" si="35"/>
        <v>4147</v>
      </c>
      <c r="K105" s="116">
        <f t="shared" si="35"/>
        <v>2210</v>
      </c>
      <c r="L105" s="116">
        <f t="shared" si="35"/>
        <v>0</v>
      </c>
      <c r="M105" s="116">
        <f t="shared" si="35"/>
        <v>720</v>
      </c>
      <c r="N105" s="118"/>
      <c r="O105" s="119"/>
    </row>
    <row r="106" spans="1:15" ht="31.5" customHeight="1" thickBot="1">
      <c r="A106" s="214" t="s">
        <v>69</v>
      </c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6"/>
    </row>
    <row r="107" spans="1:21" s="4" customFormat="1" ht="26.25" customHeight="1">
      <c r="A107" s="197" t="s">
        <v>70</v>
      </c>
      <c r="B107" s="200" t="s">
        <v>25</v>
      </c>
      <c r="C107" s="200" t="s">
        <v>94</v>
      </c>
      <c r="D107" s="54">
        <f aca="true" t="shared" si="36" ref="D107:M107">D108+D109</f>
        <v>5272</v>
      </c>
      <c r="E107" s="53">
        <f t="shared" si="36"/>
        <v>0</v>
      </c>
      <c r="F107" s="49">
        <f t="shared" si="36"/>
        <v>0</v>
      </c>
      <c r="G107" s="54">
        <f t="shared" si="36"/>
        <v>0</v>
      </c>
      <c r="H107" s="53">
        <f t="shared" si="36"/>
        <v>0</v>
      </c>
      <c r="I107" s="49">
        <f t="shared" si="36"/>
        <v>0</v>
      </c>
      <c r="J107" s="49">
        <f t="shared" si="36"/>
        <v>0</v>
      </c>
      <c r="K107" s="49">
        <f t="shared" si="36"/>
        <v>0</v>
      </c>
      <c r="L107" s="49">
        <f t="shared" si="36"/>
        <v>2500</v>
      </c>
      <c r="M107" s="54">
        <f t="shared" si="36"/>
        <v>2772</v>
      </c>
      <c r="N107" s="108"/>
      <c r="O107" s="186" t="s">
        <v>83</v>
      </c>
      <c r="R107" s="186">
        <v>1100</v>
      </c>
      <c r="S107" s="186"/>
      <c r="T107" s="186">
        <v>1100</v>
      </c>
      <c r="U107" s="186"/>
    </row>
    <row r="108" spans="1:21" s="4" customFormat="1" ht="26.25" customHeight="1">
      <c r="A108" s="198"/>
      <c r="B108" s="201"/>
      <c r="C108" s="201"/>
      <c r="D108" s="32">
        <f aca="true" t="shared" si="37" ref="D108:D130">SUM(E108:M108)</f>
        <v>0</v>
      </c>
      <c r="E108" s="21"/>
      <c r="F108" s="13"/>
      <c r="G108" s="22"/>
      <c r="H108" s="21"/>
      <c r="I108" s="13"/>
      <c r="J108" s="13"/>
      <c r="K108" s="13"/>
      <c r="L108" s="14"/>
      <c r="M108" s="32"/>
      <c r="N108" s="23" t="s">
        <v>37</v>
      </c>
      <c r="O108" s="187"/>
      <c r="R108" s="187"/>
      <c r="S108" s="187"/>
      <c r="T108" s="187"/>
      <c r="U108" s="187"/>
    </row>
    <row r="109" spans="1:21" s="4" customFormat="1" ht="26.25" customHeight="1" thickBot="1">
      <c r="A109" s="199"/>
      <c r="B109" s="202"/>
      <c r="C109" s="202"/>
      <c r="D109" s="61">
        <f t="shared" si="37"/>
        <v>5272</v>
      </c>
      <c r="E109" s="38"/>
      <c r="F109" s="39"/>
      <c r="G109" s="55"/>
      <c r="H109" s="38"/>
      <c r="I109" s="39"/>
      <c r="J109" s="39"/>
      <c r="K109" s="39"/>
      <c r="L109" s="60">
        <v>2500</v>
      </c>
      <c r="M109" s="61">
        <v>2772</v>
      </c>
      <c r="N109" s="59" t="s">
        <v>38</v>
      </c>
      <c r="O109" s="188"/>
      <c r="R109" s="188"/>
      <c r="S109" s="188"/>
      <c r="T109" s="188"/>
      <c r="U109" s="188"/>
    </row>
    <row r="110" spans="1:21" s="4" customFormat="1" ht="19.5" customHeight="1">
      <c r="A110" s="197" t="s">
        <v>71</v>
      </c>
      <c r="B110" s="200" t="s">
        <v>128</v>
      </c>
      <c r="C110" s="200" t="s">
        <v>79</v>
      </c>
      <c r="D110" s="54">
        <f aca="true" t="shared" si="38" ref="D110:M110">D111+D112</f>
        <v>50</v>
      </c>
      <c r="E110" s="53">
        <f t="shared" si="38"/>
        <v>0</v>
      </c>
      <c r="F110" s="49">
        <f t="shared" si="38"/>
        <v>0</v>
      </c>
      <c r="G110" s="54">
        <f t="shared" si="38"/>
        <v>0</v>
      </c>
      <c r="H110" s="53">
        <f t="shared" si="38"/>
        <v>0</v>
      </c>
      <c r="I110" s="49">
        <f t="shared" si="38"/>
        <v>0</v>
      </c>
      <c r="J110" s="49">
        <f t="shared" si="38"/>
        <v>0</v>
      </c>
      <c r="K110" s="49">
        <f t="shared" si="38"/>
        <v>0</v>
      </c>
      <c r="L110" s="49">
        <f t="shared" si="38"/>
        <v>0</v>
      </c>
      <c r="M110" s="54">
        <f t="shared" si="38"/>
        <v>50</v>
      </c>
      <c r="N110" s="108"/>
      <c r="O110" s="186" t="s">
        <v>80</v>
      </c>
      <c r="R110" s="186"/>
      <c r="S110" s="186"/>
      <c r="T110" s="186"/>
      <c r="U110" s="186"/>
    </row>
    <row r="111" spans="1:21" s="4" customFormat="1" ht="19.5" customHeight="1">
      <c r="A111" s="198"/>
      <c r="B111" s="201"/>
      <c r="C111" s="201"/>
      <c r="D111" s="32">
        <f t="shared" si="37"/>
        <v>0</v>
      </c>
      <c r="E111" s="21"/>
      <c r="F111" s="13"/>
      <c r="G111" s="22"/>
      <c r="H111" s="21"/>
      <c r="I111" s="13"/>
      <c r="J111" s="13"/>
      <c r="K111" s="13"/>
      <c r="L111" s="13"/>
      <c r="M111" s="22"/>
      <c r="N111" s="23" t="s">
        <v>37</v>
      </c>
      <c r="O111" s="187"/>
      <c r="R111" s="187"/>
      <c r="S111" s="187"/>
      <c r="T111" s="187"/>
      <c r="U111" s="187"/>
    </row>
    <row r="112" spans="1:21" s="4" customFormat="1" ht="19.5" customHeight="1" thickBot="1">
      <c r="A112" s="199"/>
      <c r="B112" s="202"/>
      <c r="C112" s="202"/>
      <c r="D112" s="61">
        <f t="shared" si="37"/>
        <v>50</v>
      </c>
      <c r="E112" s="38"/>
      <c r="F112" s="39"/>
      <c r="G112" s="55"/>
      <c r="H112" s="38"/>
      <c r="I112" s="39"/>
      <c r="J112" s="39"/>
      <c r="K112" s="39"/>
      <c r="L112" s="39"/>
      <c r="M112" s="61">
        <v>50</v>
      </c>
      <c r="N112" s="59" t="s">
        <v>38</v>
      </c>
      <c r="O112" s="188"/>
      <c r="R112" s="188"/>
      <c r="S112" s="188"/>
      <c r="T112" s="188"/>
      <c r="U112" s="188"/>
    </row>
    <row r="113" spans="1:21" s="4" customFormat="1" ht="20.25" customHeight="1">
      <c r="A113" s="197" t="s">
        <v>72</v>
      </c>
      <c r="B113" s="200" t="s">
        <v>129</v>
      </c>
      <c r="C113" s="200" t="s">
        <v>39</v>
      </c>
      <c r="D113" s="54">
        <f aca="true" t="shared" si="39" ref="D113:M113">D114+D115</f>
        <v>461</v>
      </c>
      <c r="E113" s="53">
        <f t="shared" si="39"/>
        <v>0</v>
      </c>
      <c r="F113" s="49">
        <f t="shared" si="39"/>
        <v>0</v>
      </c>
      <c r="G113" s="54">
        <f t="shared" si="39"/>
        <v>0</v>
      </c>
      <c r="H113" s="53">
        <f t="shared" si="39"/>
        <v>25</v>
      </c>
      <c r="I113" s="49">
        <f t="shared" si="39"/>
        <v>436</v>
      </c>
      <c r="J113" s="49">
        <f t="shared" si="39"/>
        <v>0</v>
      </c>
      <c r="K113" s="49">
        <f t="shared" si="39"/>
        <v>0</v>
      </c>
      <c r="L113" s="49">
        <f t="shared" si="39"/>
        <v>0</v>
      </c>
      <c r="M113" s="54">
        <f t="shared" si="39"/>
        <v>0</v>
      </c>
      <c r="N113" s="108"/>
      <c r="O113" s="186" t="s">
        <v>135</v>
      </c>
      <c r="R113" s="186">
        <v>100</v>
      </c>
      <c r="S113" s="186"/>
      <c r="T113" s="186">
        <v>100</v>
      </c>
      <c r="U113" s="186"/>
    </row>
    <row r="114" spans="1:21" s="4" customFormat="1" ht="20.25" customHeight="1">
      <c r="A114" s="198"/>
      <c r="B114" s="201"/>
      <c r="C114" s="201"/>
      <c r="D114" s="32">
        <f t="shared" si="37"/>
        <v>0</v>
      </c>
      <c r="E114" s="21"/>
      <c r="F114" s="13"/>
      <c r="G114" s="22"/>
      <c r="H114" s="21"/>
      <c r="I114" s="13"/>
      <c r="J114" s="13"/>
      <c r="K114" s="13"/>
      <c r="L114" s="13"/>
      <c r="M114" s="22"/>
      <c r="N114" s="23" t="s">
        <v>37</v>
      </c>
      <c r="O114" s="187"/>
      <c r="R114" s="187"/>
      <c r="S114" s="187"/>
      <c r="T114" s="187"/>
      <c r="U114" s="187"/>
    </row>
    <row r="115" spans="1:21" s="4" customFormat="1" ht="20.25" customHeight="1" thickBot="1">
      <c r="A115" s="212"/>
      <c r="B115" s="213"/>
      <c r="C115" s="213"/>
      <c r="D115" s="40">
        <f t="shared" si="37"/>
        <v>461</v>
      </c>
      <c r="E115" s="41"/>
      <c r="F115" s="42"/>
      <c r="G115" s="43"/>
      <c r="H115" s="63">
        <v>25</v>
      </c>
      <c r="I115" s="15">
        <v>436</v>
      </c>
      <c r="J115" s="42"/>
      <c r="K115" s="42"/>
      <c r="L115" s="42"/>
      <c r="M115" s="43"/>
      <c r="N115" s="63" t="s">
        <v>38</v>
      </c>
      <c r="O115" s="192"/>
      <c r="R115" s="192"/>
      <c r="S115" s="192"/>
      <c r="T115" s="192"/>
      <c r="U115" s="192"/>
    </row>
    <row r="116" spans="1:21" s="4" customFormat="1" ht="21" customHeight="1">
      <c r="A116" s="197" t="s">
        <v>73</v>
      </c>
      <c r="B116" s="200" t="s">
        <v>86</v>
      </c>
      <c r="C116" s="200" t="s">
        <v>95</v>
      </c>
      <c r="D116" s="54">
        <f aca="true" t="shared" si="40" ref="D116:M116">D117+D118</f>
        <v>1896</v>
      </c>
      <c r="E116" s="53">
        <f t="shared" si="40"/>
        <v>0</v>
      </c>
      <c r="F116" s="49">
        <f t="shared" si="40"/>
        <v>0</v>
      </c>
      <c r="G116" s="54">
        <f t="shared" si="40"/>
        <v>0</v>
      </c>
      <c r="H116" s="53">
        <f t="shared" si="40"/>
        <v>0</v>
      </c>
      <c r="I116" s="49">
        <f t="shared" si="40"/>
        <v>0</v>
      </c>
      <c r="J116" s="49">
        <f t="shared" si="40"/>
        <v>0</v>
      </c>
      <c r="K116" s="49">
        <f t="shared" si="40"/>
        <v>750</v>
      </c>
      <c r="L116" s="49">
        <f t="shared" si="40"/>
        <v>1146</v>
      </c>
      <c r="M116" s="54">
        <f t="shared" si="40"/>
        <v>0</v>
      </c>
      <c r="N116" s="108"/>
      <c r="O116" s="186" t="s">
        <v>119</v>
      </c>
      <c r="R116" s="186">
        <v>1119</v>
      </c>
      <c r="S116" s="186"/>
      <c r="T116" s="186">
        <v>1119</v>
      </c>
      <c r="U116" s="186">
        <v>1119</v>
      </c>
    </row>
    <row r="117" spans="1:21" s="4" customFormat="1" ht="21" customHeight="1">
      <c r="A117" s="198"/>
      <c r="B117" s="201"/>
      <c r="C117" s="201"/>
      <c r="D117" s="32">
        <f t="shared" si="37"/>
        <v>0</v>
      </c>
      <c r="E117" s="21"/>
      <c r="F117" s="13"/>
      <c r="G117" s="22"/>
      <c r="H117" s="21"/>
      <c r="I117" s="13"/>
      <c r="J117" s="13"/>
      <c r="K117" s="13"/>
      <c r="L117" s="13"/>
      <c r="M117" s="22"/>
      <c r="N117" s="23" t="s">
        <v>37</v>
      </c>
      <c r="O117" s="187"/>
      <c r="R117" s="187"/>
      <c r="S117" s="187"/>
      <c r="T117" s="187"/>
      <c r="U117" s="187"/>
    </row>
    <row r="118" spans="1:21" s="4" customFormat="1" ht="21" customHeight="1" thickBot="1">
      <c r="A118" s="199"/>
      <c r="B118" s="202"/>
      <c r="C118" s="202"/>
      <c r="D118" s="61">
        <f t="shared" si="37"/>
        <v>1896</v>
      </c>
      <c r="E118" s="38"/>
      <c r="F118" s="39"/>
      <c r="G118" s="55"/>
      <c r="H118" s="38"/>
      <c r="I118" s="39"/>
      <c r="J118" s="39"/>
      <c r="K118" s="39">
        <v>750</v>
      </c>
      <c r="L118" s="39">
        <v>1146</v>
      </c>
      <c r="M118" s="55"/>
      <c r="N118" s="59" t="s">
        <v>38</v>
      </c>
      <c r="O118" s="188"/>
      <c r="R118" s="188"/>
      <c r="S118" s="188"/>
      <c r="T118" s="188"/>
      <c r="U118" s="188"/>
    </row>
    <row r="119" spans="1:21" s="4" customFormat="1" ht="23.25" customHeight="1">
      <c r="A119" s="197" t="s">
        <v>74</v>
      </c>
      <c r="B119" s="200" t="s">
        <v>88</v>
      </c>
      <c r="C119" s="200" t="s">
        <v>44</v>
      </c>
      <c r="D119" s="169">
        <f aca="true" t="shared" si="41" ref="D119:M119">D120+D121</f>
        <v>12979</v>
      </c>
      <c r="E119" s="165">
        <f t="shared" si="41"/>
        <v>12634</v>
      </c>
      <c r="F119" s="49">
        <f t="shared" si="41"/>
        <v>0</v>
      </c>
      <c r="G119" s="54">
        <f t="shared" si="41"/>
        <v>0</v>
      </c>
      <c r="H119" s="53">
        <f t="shared" si="41"/>
        <v>345</v>
      </c>
      <c r="I119" s="49">
        <f t="shared" si="41"/>
        <v>0</v>
      </c>
      <c r="J119" s="49">
        <f t="shared" si="41"/>
        <v>0</v>
      </c>
      <c r="K119" s="49">
        <f t="shared" si="41"/>
        <v>0</v>
      </c>
      <c r="L119" s="49">
        <f t="shared" si="41"/>
        <v>0</v>
      </c>
      <c r="M119" s="54">
        <f t="shared" si="41"/>
        <v>0</v>
      </c>
      <c r="N119" s="108"/>
      <c r="O119" s="186" t="s">
        <v>120</v>
      </c>
      <c r="R119" s="186">
        <v>570</v>
      </c>
      <c r="S119" s="186"/>
      <c r="T119" s="186">
        <v>570</v>
      </c>
      <c r="U119" s="186">
        <v>570</v>
      </c>
    </row>
    <row r="120" spans="1:21" s="4" customFormat="1" ht="23.25" customHeight="1">
      <c r="A120" s="198"/>
      <c r="B120" s="201"/>
      <c r="C120" s="201"/>
      <c r="D120" s="170">
        <f t="shared" si="37"/>
        <v>12002</v>
      </c>
      <c r="E120" s="173">
        <f>12002</f>
        <v>12002</v>
      </c>
      <c r="F120" s="13"/>
      <c r="G120" s="22"/>
      <c r="H120" s="21"/>
      <c r="I120" s="13"/>
      <c r="J120" s="13"/>
      <c r="K120" s="13"/>
      <c r="L120" s="13"/>
      <c r="M120" s="22"/>
      <c r="N120" s="23" t="s">
        <v>37</v>
      </c>
      <c r="O120" s="187"/>
      <c r="R120" s="187"/>
      <c r="S120" s="187"/>
      <c r="T120" s="187"/>
      <c r="U120" s="187"/>
    </row>
    <row r="121" spans="1:21" s="4" customFormat="1" ht="21" customHeight="1" thickBot="1">
      <c r="A121" s="199"/>
      <c r="B121" s="202"/>
      <c r="C121" s="202"/>
      <c r="D121" s="171">
        <f t="shared" si="37"/>
        <v>977</v>
      </c>
      <c r="E121" s="174">
        <v>632</v>
      </c>
      <c r="F121" s="39"/>
      <c r="G121" s="55"/>
      <c r="H121" s="59">
        <v>345</v>
      </c>
      <c r="I121" s="39"/>
      <c r="J121" s="39"/>
      <c r="K121" s="39"/>
      <c r="L121" s="39"/>
      <c r="M121" s="55"/>
      <c r="N121" s="59" t="s">
        <v>38</v>
      </c>
      <c r="O121" s="188"/>
      <c r="R121" s="188"/>
      <c r="S121" s="188"/>
      <c r="T121" s="188"/>
      <c r="U121" s="188"/>
    </row>
    <row r="122" spans="1:21" s="4" customFormat="1" ht="27.75" customHeight="1">
      <c r="A122" s="197" t="s">
        <v>75</v>
      </c>
      <c r="B122" s="200" t="s">
        <v>26</v>
      </c>
      <c r="C122" s="200" t="s">
        <v>94</v>
      </c>
      <c r="D122" s="54">
        <f aca="true" t="shared" si="42" ref="D122:M122">D123+D124</f>
        <v>5345</v>
      </c>
      <c r="E122" s="53">
        <f t="shared" si="42"/>
        <v>0</v>
      </c>
      <c r="F122" s="49">
        <f t="shared" si="42"/>
        <v>0</v>
      </c>
      <c r="G122" s="54">
        <f t="shared" si="42"/>
        <v>0</v>
      </c>
      <c r="H122" s="53">
        <f t="shared" si="42"/>
        <v>0</v>
      </c>
      <c r="I122" s="49">
        <f t="shared" si="42"/>
        <v>0</v>
      </c>
      <c r="J122" s="49">
        <f t="shared" si="42"/>
        <v>0</v>
      </c>
      <c r="K122" s="49">
        <f t="shared" si="42"/>
        <v>0</v>
      </c>
      <c r="L122" s="49">
        <f t="shared" si="42"/>
        <v>2500</v>
      </c>
      <c r="M122" s="54">
        <f t="shared" si="42"/>
        <v>2845</v>
      </c>
      <c r="N122" s="108"/>
      <c r="O122" s="186" t="s">
        <v>121</v>
      </c>
      <c r="R122" s="186">
        <v>180</v>
      </c>
      <c r="S122" s="186"/>
      <c r="T122" s="186">
        <v>180</v>
      </c>
      <c r="U122" s="186">
        <v>180</v>
      </c>
    </row>
    <row r="123" spans="1:21" s="4" customFormat="1" ht="27.75" customHeight="1">
      <c r="A123" s="198"/>
      <c r="B123" s="201"/>
      <c r="C123" s="201"/>
      <c r="D123" s="32">
        <f t="shared" si="37"/>
        <v>0</v>
      </c>
      <c r="E123" s="21"/>
      <c r="F123" s="13"/>
      <c r="G123" s="22"/>
      <c r="H123" s="21"/>
      <c r="I123" s="13"/>
      <c r="J123" s="13"/>
      <c r="K123" s="13"/>
      <c r="L123" s="13"/>
      <c r="M123" s="22"/>
      <c r="N123" s="23" t="s">
        <v>37</v>
      </c>
      <c r="O123" s="187"/>
      <c r="R123" s="187"/>
      <c r="S123" s="187"/>
      <c r="T123" s="187"/>
      <c r="U123" s="187"/>
    </row>
    <row r="124" spans="1:21" s="4" customFormat="1" ht="27.75" customHeight="1" thickBot="1">
      <c r="A124" s="199"/>
      <c r="B124" s="202"/>
      <c r="C124" s="202"/>
      <c r="D124" s="61">
        <f t="shared" si="37"/>
        <v>5345</v>
      </c>
      <c r="E124" s="38"/>
      <c r="F124" s="39"/>
      <c r="G124" s="55"/>
      <c r="H124" s="38"/>
      <c r="I124" s="39"/>
      <c r="J124" s="39"/>
      <c r="K124" s="39"/>
      <c r="L124" s="60">
        <v>2500</v>
      </c>
      <c r="M124" s="61">
        <v>2845</v>
      </c>
      <c r="N124" s="59" t="s">
        <v>38</v>
      </c>
      <c r="O124" s="188"/>
      <c r="R124" s="188"/>
      <c r="S124" s="188"/>
      <c r="T124" s="188"/>
      <c r="U124" s="188"/>
    </row>
    <row r="125" spans="1:21" s="4" customFormat="1" ht="20.25" customHeight="1">
      <c r="A125" s="197" t="s">
        <v>76</v>
      </c>
      <c r="B125" s="200" t="s">
        <v>27</v>
      </c>
      <c r="C125" s="200" t="s">
        <v>93</v>
      </c>
      <c r="D125" s="54">
        <f aca="true" t="shared" si="43" ref="D125:M125">D126+D127</f>
        <v>3147</v>
      </c>
      <c r="E125" s="53">
        <f t="shared" si="43"/>
        <v>0</v>
      </c>
      <c r="F125" s="49">
        <f t="shared" si="43"/>
        <v>0</v>
      </c>
      <c r="G125" s="54">
        <f t="shared" si="43"/>
        <v>0</v>
      </c>
      <c r="H125" s="53">
        <f t="shared" si="43"/>
        <v>0</v>
      </c>
      <c r="I125" s="49">
        <f t="shared" si="43"/>
        <v>1000</v>
      </c>
      <c r="J125" s="49">
        <f t="shared" si="43"/>
        <v>2147</v>
      </c>
      <c r="K125" s="49">
        <f t="shared" si="43"/>
        <v>0</v>
      </c>
      <c r="L125" s="49">
        <f t="shared" si="43"/>
        <v>0</v>
      </c>
      <c r="M125" s="54">
        <f t="shared" si="43"/>
        <v>0</v>
      </c>
      <c r="N125" s="108"/>
      <c r="O125" s="186" t="s">
        <v>123</v>
      </c>
      <c r="R125" s="186">
        <v>280</v>
      </c>
      <c r="S125" s="186"/>
      <c r="T125" s="186">
        <v>280</v>
      </c>
      <c r="U125" s="186">
        <v>280</v>
      </c>
    </row>
    <row r="126" spans="1:21" s="4" customFormat="1" ht="20.25" customHeight="1">
      <c r="A126" s="198"/>
      <c r="B126" s="201"/>
      <c r="C126" s="201"/>
      <c r="D126" s="32">
        <f t="shared" si="37"/>
        <v>0</v>
      </c>
      <c r="E126" s="21"/>
      <c r="F126" s="13"/>
      <c r="G126" s="22"/>
      <c r="H126" s="21"/>
      <c r="I126" s="13"/>
      <c r="J126" s="13"/>
      <c r="K126" s="13"/>
      <c r="L126" s="13"/>
      <c r="M126" s="22"/>
      <c r="N126" s="23" t="s">
        <v>37</v>
      </c>
      <c r="O126" s="187"/>
      <c r="P126" s="16"/>
      <c r="R126" s="187"/>
      <c r="S126" s="187"/>
      <c r="T126" s="187"/>
      <c r="U126" s="187"/>
    </row>
    <row r="127" spans="1:21" s="4" customFormat="1" ht="20.25" customHeight="1" thickBot="1">
      <c r="A127" s="199"/>
      <c r="B127" s="202"/>
      <c r="C127" s="202"/>
      <c r="D127" s="61">
        <f t="shared" si="37"/>
        <v>3147</v>
      </c>
      <c r="E127" s="38"/>
      <c r="F127" s="39"/>
      <c r="G127" s="55"/>
      <c r="H127" s="38"/>
      <c r="I127" s="60">
        <v>1000</v>
      </c>
      <c r="J127" s="60">
        <v>2147</v>
      </c>
      <c r="K127" s="39"/>
      <c r="L127" s="39"/>
      <c r="M127" s="55"/>
      <c r="N127" s="59" t="s">
        <v>38</v>
      </c>
      <c r="O127" s="188"/>
      <c r="R127" s="188"/>
      <c r="S127" s="188"/>
      <c r="T127" s="188"/>
      <c r="U127" s="188"/>
    </row>
    <row r="128" spans="1:21" s="4" customFormat="1" ht="27.75" customHeight="1">
      <c r="A128" s="206" t="s">
        <v>77</v>
      </c>
      <c r="B128" s="209" t="s">
        <v>28</v>
      </c>
      <c r="C128" s="209" t="s">
        <v>79</v>
      </c>
      <c r="D128" s="54">
        <f aca="true" t="shared" si="44" ref="D128:M128">D129+D130</f>
        <v>10</v>
      </c>
      <c r="E128" s="53">
        <f t="shared" si="44"/>
        <v>0</v>
      </c>
      <c r="F128" s="49">
        <f t="shared" si="44"/>
        <v>0</v>
      </c>
      <c r="G128" s="54">
        <f t="shared" si="44"/>
        <v>0</v>
      </c>
      <c r="H128" s="53">
        <f t="shared" si="44"/>
        <v>0</v>
      </c>
      <c r="I128" s="49">
        <f t="shared" si="44"/>
        <v>0</v>
      </c>
      <c r="J128" s="49">
        <f t="shared" si="44"/>
        <v>0</v>
      </c>
      <c r="K128" s="49">
        <f t="shared" si="44"/>
        <v>0</v>
      </c>
      <c r="L128" s="49">
        <f t="shared" si="44"/>
        <v>0</v>
      </c>
      <c r="M128" s="54">
        <f t="shared" si="44"/>
        <v>10</v>
      </c>
      <c r="N128" s="108"/>
      <c r="O128" s="186" t="s">
        <v>80</v>
      </c>
      <c r="R128" s="186"/>
      <c r="S128" s="186"/>
      <c r="T128" s="186"/>
      <c r="U128" s="186"/>
    </row>
    <row r="129" spans="1:21" s="4" customFormat="1" ht="27.75" customHeight="1">
      <c r="A129" s="207"/>
      <c r="B129" s="210"/>
      <c r="C129" s="210"/>
      <c r="D129" s="32">
        <f t="shared" si="37"/>
        <v>0</v>
      </c>
      <c r="E129" s="21"/>
      <c r="F129" s="13"/>
      <c r="G129" s="22"/>
      <c r="H129" s="21"/>
      <c r="I129" s="13"/>
      <c r="J129" s="13"/>
      <c r="K129" s="13"/>
      <c r="L129" s="13"/>
      <c r="M129" s="22"/>
      <c r="N129" s="23" t="s">
        <v>37</v>
      </c>
      <c r="O129" s="187"/>
      <c r="R129" s="187"/>
      <c r="S129" s="187"/>
      <c r="T129" s="187"/>
      <c r="U129" s="187"/>
    </row>
    <row r="130" spans="1:21" s="4" customFormat="1" ht="27.75" customHeight="1" thickBot="1">
      <c r="A130" s="208"/>
      <c r="B130" s="211"/>
      <c r="C130" s="211"/>
      <c r="D130" s="61">
        <f t="shared" si="37"/>
        <v>10</v>
      </c>
      <c r="E130" s="38"/>
      <c r="F130" s="39"/>
      <c r="G130" s="55"/>
      <c r="H130" s="38"/>
      <c r="I130" s="39"/>
      <c r="J130" s="39"/>
      <c r="K130" s="39"/>
      <c r="L130" s="39"/>
      <c r="M130" s="61">
        <v>10</v>
      </c>
      <c r="N130" s="59" t="s">
        <v>38</v>
      </c>
      <c r="O130" s="188"/>
      <c r="R130" s="188"/>
      <c r="S130" s="188"/>
      <c r="T130" s="188"/>
      <c r="U130" s="188"/>
    </row>
    <row r="131" spans="1:21" s="4" customFormat="1" ht="28.5" customHeight="1" thickBot="1">
      <c r="A131" s="115"/>
      <c r="B131" s="120" t="s">
        <v>29</v>
      </c>
      <c r="C131" s="120"/>
      <c r="D131" s="175">
        <f>D128+D125+D122+D119+D113+D110+D107+D116</f>
        <v>29160</v>
      </c>
      <c r="E131" s="176">
        <f>E128+E125+E122+E119+E113+E110+E107+E116</f>
        <v>12634</v>
      </c>
      <c r="F131" s="123">
        <f aca="true" t="shared" si="45" ref="F131:M131">F128+F125+F122+F119+F113+F110+F107+F116</f>
        <v>0</v>
      </c>
      <c r="G131" s="121">
        <f t="shared" si="45"/>
        <v>0</v>
      </c>
      <c r="H131" s="122">
        <f t="shared" si="45"/>
        <v>370</v>
      </c>
      <c r="I131" s="123">
        <f t="shared" si="45"/>
        <v>1436</v>
      </c>
      <c r="J131" s="123">
        <f t="shared" si="45"/>
        <v>2147</v>
      </c>
      <c r="K131" s="123">
        <f t="shared" si="45"/>
        <v>750</v>
      </c>
      <c r="L131" s="123">
        <f t="shared" si="45"/>
        <v>6146</v>
      </c>
      <c r="M131" s="121">
        <f t="shared" si="45"/>
        <v>5677</v>
      </c>
      <c r="N131" s="122"/>
      <c r="O131" s="121"/>
      <c r="R131" s="16">
        <f>SUM(R13:R130)</f>
        <v>17258</v>
      </c>
      <c r="S131" s="16">
        <f>SUM(S13:S130)</f>
        <v>8291</v>
      </c>
      <c r="T131" s="16">
        <f>SUM(T13:T130)</f>
        <v>6923</v>
      </c>
      <c r="U131" s="16">
        <f>SUM(U13:U130)</f>
        <v>14292</v>
      </c>
    </row>
    <row r="132" spans="1:15" ht="7.5" customHeight="1" thickBot="1">
      <c r="A132" s="5"/>
      <c r="B132" s="6"/>
      <c r="C132" s="6"/>
      <c r="D132" s="177"/>
      <c r="E132" s="178"/>
      <c r="F132" s="7"/>
      <c r="G132" s="24"/>
      <c r="H132" s="7"/>
      <c r="I132" s="7"/>
      <c r="J132" s="7"/>
      <c r="K132" s="7"/>
      <c r="L132" s="7"/>
      <c r="M132" s="24"/>
      <c r="N132" s="7"/>
      <c r="O132" s="24"/>
    </row>
    <row r="133" spans="1:15" s="136" customFormat="1" ht="15">
      <c r="A133" s="130"/>
      <c r="B133" s="131" t="s">
        <v>30</v>
      </c>
      <c r="C133" s="131"/>
      <c r="D133" s="179">
        <f aca="true" t="shared" si="46" ref="D133:M133">D131+D105+D19</f>
        <v>420353.3</v>
      </c>
      <c r="E133" s="180">
        <f t="shared" si="46"/>
        <v>153159.30000000002</v>
      </c>
      <c r="F133" s="134">
        <f t="shared" si="46"/>
        <v>154107</v>
      </c>
      <c r="G133" s="132">
        <f t="shared" si="46"/>
        <v>48873</v>
      </c>
      <c r="H133" s="133">
        <f t="shared" si="46"/>
        <v>11356</v>
      </c>
      <c r="I133" s="134">
        <f t="shared" si="46"/>
        <v>10826</v>
      </c>
      <c r="J133" s="134">
        <f t="shared" si="46"/>
        <v>8794</v>
      </c>
      <c r="K133" s="134">
        <f t="shared" si="46"/>
        <v>10292</v>
      </c>
      <c r="L133" s="134">
        <f t="shared" si="46"/>
        <v>11396</v>
      </c>
      <c r="M133" s="132">
        <f t="shared" si="46"/>
        <v>11550</v>
      </c>
      <c r="N133" s="133"/>
      <c r="O133" s="132"/>
    </row>
    <row r="134" spans="1:15" s="136" customFormat="1" ht="15">
      <c r="A134" s="137"/>
      <c r="B134" s="138" t="s">
        <v>84</v>
      </c>
      <c r="C134" s="139"/>
      <c r="D134" s="181">
        <f aca="true" t="shared" si="47" ref="D134:M134">D129+D126+D123+D120+D117+D114+D111+D108+D103+D82+D79+D76+D73+D70+D67+D64+D61+D58+D54+D51+D48+D44+D41+D38+D35+D32+D29+D26+D22+D17+D14+D85+D91+D88</f>
        <v>139309.7</v>
      </c>
      <c r="E134" s="182">
        <f t="shared" si="47"/>
        <v>46451.7</v>
      </c>
      <c r="F134" s="141">
        <f t="shared" si="47"/>
        <v>46429</v>
      </c>
      <c r="G134" s="142">
        <f t="shared" si="47"/>
        <v>46429</v>
      </c>
      <c r="H134" s="143">
        <f t="shared" si="47"/>
        <v>0</v>
      </c>
      <c r="I134" s="141">
        <f t="shared" si="47"/>
        <v>0</v>
      </c>
      <c r="J134" s="141">
        <f t="shared" si="47"/>
        <v>0</v>
      </c>
      <c r="K134" s="141">
        <f t="shared" si="47"/>
        <v>0</v>
      </c>
      <c r="L134" s="141">
        <f t="shared" si="47"/>
        <v>0</v>
      </c>
      <c r="M134" s="140">
        <f t="shared" si="47"/>
        <v>0</v>
      </c>
      <c r="N134" s="156"/>
      <c r="O134" s="135"/>
    </row>
    <row r="135" spans="1:15" s="136" customFormat="1" ht="15">
      <c r="A135" s="137"/>
      <c r="B135" s="138" t="s">
        <v>85</v>
      </c>
      <c r="C135" s="139"/>
      <c r="D135" s="181">
        <f aca="true" t="shared" si="48" ref="D135:M135">D130+D127+D124+D121+D118+D115+D112+D109+D104+D83+D80+D77+D74+D71+D68+D65+D62+D59+D55+D52+D49+D45+D42+D39+D36+D33+D30+D27+D23+D18+D15+D92+D86+D89+D101+D98+D95</f>
        <v>75809.6</v>
      </c>
      <c r="E135" s="183">
        <f t="shared" si="48"/>
        <v>6707.6</v>
      </c>
      <c r="F135" s="141">
        <f t="shared" si="48"/>
        <v>2444</v>
      </c>
      <c r="G135" s="142">
        <f t="shared" si="48"/>
        <v>2444</v>
      </c>
      <c r="H135" s="150">
        <f t="shared" si="48"/>
        <v>11356</v>
      </c>
      <c r="I135" s="141">
        <f t="shared" si="48"/>
        <v>10826</v>
      </c>
      <c r="J135" s="141">
        <f t="shared" si="48"/>
        <v>8794</v>
      </c>
      <c r="K135" s="141">
        <f t="shared" si="48"/>
        <v>10292</v>
      </c>
      <c r="L135" s="141">
        <f t="shared" si="48"/>
        <v>11396</v>
      </c>
      <c r="M135" s="142">
        <f t="shared" si="48"/>
        <v>11550</v>
      </c>
      <c r="N135" s="156"/>
      <c r="O135" s="135"/>
    </row>
    <row r="136" spans="1:15" s="67" customFormat="1" ht="30.75" thickBot="1">
      <c r="A136" s="144"/>
      <c r="B136" s="145" t="s">
        <v>98</v>
      </c>
      <c r="C136" s="146"/>
      <c r="D136" s="184">
        <f>D46</f>
        <v>205234</v>
      </c>
      <c r="E136" s="185">
        <f>E46</f>
        <v>100000</v>
      </c>
      <c r="F136" s="149">
        <f>F46</f>
        <v>105234</v>
      </c>
      <c r="G136" s="147"/>
      <c r="H136" s="148"/>
      <c r="I136" s="149"/>
      <c r="J136" s="149"/>
      <c r="K136" s="149"/>
      <c r="L136" s="149"/>
      <c r="M136" s="147"/>
      <c r="N136" s="157"/>
      <c r="O136" s="158"/>
    </row>
    <row r="138" ht="15">
      <c r="E138" s="10"/>
    </row>
    <row r="139" ht="15">
      <c r="D139" s="10"/>
    </row>
    <row r="140" ht="15">
      <c r="D140" s="10"/>
    </row>
    <row r="141" ht="15">
      <c r="D141" s="10"/>
    </row>
    <row r="142" ht="15">
      <c r="D142" s="10"/>
    </row>
  </sheetData>
  <sheetProtection/>
  <mergeCells count="311">
    <mergeCell ref="A99:A101"/>
    <mergeCell ref="B99:B101"/>
    <mergeCell ref="C99:C101"/>
    <mergeCell ref="O96:O98"/>
    <mergeCell ref="U72:U74"/>
    <mergeCell ref="S75:S77"/>
    <mergeCell ref="T75:T77"/>
    <mergeCell ref="U75:U77"/>
    <mergeCell ref="O99:O101"/>
    <mergeCell ref="A96:A98"/>
    <mergeCell ref="R75:R77"/>
    <mergeCell ref="S69:S71"/>
    <mergeCell ref="R69:R71"/>
    <mergeCell ref="B96:B98"/>
    <mergeCell ref="C96:C98"/>
    <mergeCell ref="A93:A95"/>
    <mergeCell ref="B93:B95"/>
    <mergeCell ref="C93:C95"/>
    <mergeCell ref="A81:A83"/>
    <mergeCell ref="B81:B83"/>
    <mergeCell ref="C81:C83"/>
    <mergeCell ref="R78:R80"/>
    <mergeCell ref="U69:U71"/>
    <mergeCell ref="O93:O95"/>
    <mergeCell ref="T69:T71"/>
    <mergeCell ref="R72:R74"/>
    <mergeCell ref="S72:S74"/>
    <mergeCell ref="T72:T74"/>
    <mergeCell ref="C72:C74"/>
    <mergeCell ref="O72:O74"/>
    <mergeCell ref="B50:B52"/>
    <mergeCell ref="C50:C52"/>
    <mergeCell ref="B69:B71"/>
    <mergeCell ref="C69:C71"/>
    <mergeCell ref="B84:B86"/>
    <mergeCell ref="C84:C86"/>
    <mergeCell ref="B60:B62"/>
    <mergeCell ref="B63:B65"/>
    <mergeCell ref="C66:C68"/>
    <mergeCell ref="C63:C65"/>
    <mergeCell ref="O57:O59"/>
    <mergeCell ref="O60:O62"/>
    <mergeCell ref="O63:O65"/>
    <mergeCell ref="A57:A59"/>
    <mergeCell ref="A60:A62"/>
    <mergeCell ref="C57:C59"/>
    <mergeCell ref="C60:C62"/>
    <mergeCell ref="B57:B59"/>
    <mergeCell ref="A63:A65"/>
    <mergeCell ref="O50:O52"/>
    <mergeCell ref="A53:A55"/>
    <mergeCell ref="B53:B55"/>
    <mergeCell ref="C53:C55"/>
    <mergeCell ref="O53:O55"/>
    <mergeCell ref="A47:A49"/>
    <mergeCell ref="B47:B49"/>
    <mergeCell ref="C47:C49"/>
    <mergeCell ref="O47:O49"/>
    <mergeCell ref="A50:A52"/>
    <mergeCell ref="A43:A46"/>
    <mergeCell ref="B43:B46"/>
    <mergeCell ref="C43:C46"/>
    <mergeCell ref="O43:O46"/>
    <mergeCell ref="A40:A42"/>
    <mergeCell ref="B40:B42"/>
    <mergeCell ref="C40:C42"/>
    <mergeCell ref="O40:O42"/>
    <mergeCell ref="A37:A39"/>
    <mergeCell ref="B37:B39"/>
    <mergeCell ref="C37:C39"/>
    <mergeCell ref="A34:A36"/>
    <mergeCell ref="B34:B36"/>
    <mergeCell ref="C34:C36"/>
    <mergeCell ref="O16:O18"/>
    <mergeCell ref="O37:O39"/>
    <mergeCell ref="C31:C33"/>
    <mergeCell ref="C25:C27"/>
    <mergeCell ref="B25:B27"/>
    <mergeCell ref="O28:O30"/>
    <mergeCell ref="O31:O33"/>
    <mergeCell ref="B28:B30"/>
    <mergeCell ref="O34:O36"/>
    <mergeCell ref="A20:O20"/>
    <mergeCell ref="B21:B23"/>
    <mergeCell ref="C21:C23"/>
    <mergeCell ref="O21:O23"/>
    <mergeCell ref="A25:A27"/>
    <mergeCell ref="A28:A30"/>
    <mergeCell ref="C28:C30"/>
    <mergeCell ref="N8:N10"/>
    <mergeCell ref="O8:O10"/>
    <mergeCell ref="A13:A15"/>
    <mergeCell ref="O25:O27"/>
    <mergeCell ref="B13:B15"/>
    <mergeCell ref="O13:O15"/>
    <mergeCell ref="E9:G9"/>
    <mergeCell ref="H9:M9"/>
    <mergeCell ref="C13:C15"/>
    <mergeCell ref="A16:A18"/>
    <mergeCell ref="D9:D10"/>
    <mergeCell ref="B16:B18"/>
    <mergeCell ref="C16:C18"/>
    <mergeCell ref="A31:A33"/>
    <mergeCell ref="B31:B33"/>
    <mergeCell ref="A69:A71"/>
    <mergeCell ref="A8:A10"/>
    <mergeCell ref="B8:B10"/>
    <mergeCell ref="C8:C10"/>
    <mergeCell ref="A12:O12"/>
    <mergeCell ref="O78:O80"/>
    <mergeCell ref="A6:O6"/>
    <mergeCell ref="A21:A23"/>
    <mergeCell ref="O66:O68"/>
    <mergeCell ref="A66:A68"/>
    <mergeCell ref="B66:B68"/>
    <mergeCell ref="D8:M8"/>
    <mergeCell ref="O69:O71"/>
    <mergeCell ref="A72:A74"/>
    <mergeCell ref="B72:B74"/>
    <mergeCell ref="A84:A86"/>
    <mergeCell ref="O87:O89"/>
    <mergeCell ref="O84:O86"/>
    <mergeCell ref="O90:O92"/>
    <mergeCell ref="A75:A77"/>
    <mergeCell ref="B75:B77"/>
    <mergeCell ref="C75:C77"/>
    <mergeCell ref="O75:O77"/>
    <mergeCell ref="A78:A80"/>
    <mergeCell ref="B78:B80"/>
    <mergeCell ref="S60:S62"/>
    <mergeCell ref="T60:T62"/>
    <mergeCell ref="O81:O83"/>
    <mergeCell ref="A102:A104"/>
    <mergeCell ref="B102:B104"/>
    <mergeCell ref="C102:C104"/>
    <mergeCell ref="O102:O104"/>
    <mergeCell ref="A90:A92"/>
    <mergeCell ref="B90:B92"/>
    <mergeCell ref="C90:C92"/>
    <mergeCell ref="S66:S68"/>
    <mergeCell ref="T66:T68"/>
    <mergeCell ref="U66:U68"/>
    <mergeCell ref="U57:U59"/>
    <mergeCell ref="U60:U62"/>
    <mergeCell ref="S63:S65"/>
    <mergeCell ref="T63:T65"/>
    <mergeCell ref="U63:U65"/>
    <mergeCell ref="S57:S59"/>
    <mergeCell ref="T57:T59"/>
    <mergeCell ref="A107:A109"/>
    <mergeCell ref="B107:B109"/>
    <mergeCell ref="C107:C109"/>
    <mergeCell ref="O107:O109"/>
    <mergeCell ref="A110:A112"/>
    <mergeCell ref="B110:B112"/>
    <mergeCell ref="C110:C112"/>
    <mergeCell ref="O110:O112"/>
    <mergeCell ref="A87:A89"/>
    <mergeCell ref="B87:B89"/>
    <mergeCell ref="C87:C89"/>
    <mergeCell ref="R81:R83"/>
    <mergeCell ref="S81:S83"/>
    <mergeCell ref="A113:A115"/>
    <mergeCell ref="B113:B115"/>
    <mergeCell ref="C113:C115"/>
    <mergeCell ref="R93:R95"/>
    <mergeCell ref="A106:O106"/>
    <mergeCell ref="U37:U39"/>
    <mergeCell ref="U40:U42"/>
    <mergeCell ref="T43:T46"/>
    <mergeCell ref="U43:U46"/>
    <mergeCell ref="T50:T52"/>
    <mergeCell ref="U50:U52"/>
    <mergeCell ref="T47:T49"/>
    <mergeCell ref="T37:T39"/>
    <mergeCell ref="R53:R55"/>
    <mergeCell ref="S53:S55"/>
    <mergeCell ref="T53:T55"/>
    <mergeCell ref="R87:R89"/>
    <mergeCell ref="U47:U49"/>
    <mergeCell ref="U53:U55"/>
    <mergeCell ref="S50:S52"/>
    <mergeCell ref="R57:R59"/>
    <mergeCell ref="R60:R62"/>
    <mergeCell ref="T78:T80"/>
    <mergeCell ref="S40:S42"/>
    <mergeCell ref="T40:T42"/>
    <mergeCell ref="R43:R46"/>
    <mergeCell ref="S43:S46"/>
    <mergeCell ref="O116:O118"/>
    <mergeCell ref="R50:R52"/>
    <mergeCell ref="O113:O115"/>
    <mergeCell ref="R47:R49"/>
    <mergeCell ref="S47:S49"/>
    <mergeCell ref="S78:S80"/>
    <mergeCell ref="T28:T30"/>
    <mergeCell ref="U28:U30"/>
    <mergeCell ref="S31:S33"/>
    <mergeCell ref="T31:T33"/>
    <mergeCell ref="U31:U33"/>
    <mergeCell ref="S34:S36"/>
    <mergeCell ref="T34:T36"/>
    <mergeCell ref="U34:U36"/>
    <mergeCell ref="A128:A130"/>
    <mergeCell ref="B128:B130"/>
    <mergeCell ref="C128:C130"/>
    <mergeCell ref="O128:O130"/>
    <mergeCell ref="O119:O121"/>
    <mergeCell ref="S28:S30"/>
    <mergeCell ref="O122:O124"/>
    <mergeCell ref="S37:S39"/>
    <mergeCell ref="B116:B118"/>
    <mergeCell ref="A116:A118"/>
    <mergeCell ref="C122:C124"/>
    <mergeCell ref="R28:R30"/>
    <mergeCell ref="R31:R33"/>
    <mergeCell ref="R34:R36"/>
    <mergeCell ref="R37:R39"/>
    <mergeCell ref="O125:O127"/>
    <mergeCell ref="C116:C118"/>
    <mergeCell ref="R63:R65"/>
    <mergeCell ref="R66:R68"/>
    <mergeCell ref="C78:C80"/>
    <mergeCell ref="R21:R23"/>
    <mergeCell ref="R40:R42"/>
    <mergeCell ref="A125:A127"/>
    <mergeCell ref="B125:B127"/>
    <mergeCell ref="C125:C127"/>
    <mergeCell ref="A119:A121"/>
    <mergeCell ref="B119:B121"/>
    <mergeCell ref="C119:C121"/>
    <mergeCell ref="A122:A124"/>
    <mergeCell ref="B122:B124"/>
    <mergeCell ref="U25:U27"/>
    <mergeCell ref="U13:U15"/>
    <mergeCell ref="U16:U18"/>
    <mergeCell ref="S21:S23"/>
    <mergeCell ref="T21:T23"/>
    <mergeCell ref="U21:U23"/>
    <mergeCell ref="U78:U80"/>
    <mergeCell ref="R13:R15"/>
    <mergeCell ref="S13:S15"/>
    <mergeCell ref="T13:T15"/>
    <mergeCell ref="R16:R18"/>
    <mergeCell ref="S16:S18"/>
    <mergeCell ref="T16:T18"/>
    <mergeCell ref="R25:R27"/>
    <mergeCell ref="S25:S27"/>
    <mergeCell ref="T25:T27"/>
    <mergeCell ref="T81:T83"/>
    <mergeCell ref="U81:U83"/>
    <mergeCell ref="R84:R86"/>
    <mergeCell ref="S84:S86"/>
    <mergeCell ref="T84:T86"/>
    <mergeCell ref="U84:U86"/>
    <mergeCell ref="S87:S89"/>
    <mergeCell ref="T87:T89"/>
    <mergeCell ref="U87:U89"/>
    <mergeCell ref="R90:R92"/>
    <mergeCell ref="S90:S92"/>
    <mergeCell ref="T90:T92"/>
    <mergeCell ref="U90:U92"/>
    <mergeCell ref="T110:T112"/>
    <mergeCell ref="S93:S95"/>
    <mergeCell ref="T93:T95"/>
    <mergeCell ref="U93:U95"/>
    <mergeCell ref="U107:U109"/>
    <mergeCell ref="U96:U98"/>
    <mergeCell ref="U99:U101"/>
    <mergeCell ref="U102:U104"/>
    <mergeCell ref="T96:T98"/>
    <mergeCell ref="S107:S109"/>
    <mergeCell ref="R99:R101"/>
    <mergeCell ref="S99:S101"/>
    <mergeCell ref="T99:T101"/>
    <mergeCell ref="T102:T104"/>
    <mergeCell ref="T107:T109"/>
    <mergeCell ref="R119:R121"/>
    <mergeCell ref="R102:R104"/>
    <mergeCell ref="S102:S104"/>
    <mergeCell ref="R107:R109"/>
    <mergeCell ref="R110:R112"/>
    <mergeCell ref="R122:R124"/>
    <mergeCell ref="S128:S130"/>
    <mergeCell ref="S110:S112"/>
    <mergeCell ref="R96:R98"/>
    <mergeCell ref="S96:S98"/>
    <mergeCell ref="R113:R115"/>
    <mergeCell ref="R116:R118"/>
    <mergeCell ref="S116:S118"/>
    <mergeCell ref="R125:R127"/>
    <mergeCell ref="R128:R130"/>
    <mergeCell ref="S113:S115"/>
    <mergeCell ref="T113:T115"/>
    <mergeCell ref="U113:U115"/>
    <mergeCell ref="U119:U121"/>
    <mergeCell ref="S122:S124"/>
    <mergeCell ref="T122:T124"/>
    <mergeCell ref="U122:U124"/>
    <mergeCell ref="T116:T118"/>
    <mergeCell ref="U116:U118"/>
    <mergeCell ref="T128:T130"/>
    <mergeCell ref="U128:U130"/>
    <mergeCell ref="S119:S121"/>
    <mergeCell ref="T119:T121"/>
    <mergeCell ref="R10:R12"/>
    <mergeCell ref="U10:U12"/>
    <mergeCell ref="S125:S127"/>
    <mergeCell ref="T125:T127"/>
    <mergeCell ref="U125:U127"/>
    <mergeCell ref="U110:U112"/>
  </mergeCells>
  <printOptions/>
  <pageMargins left="0.11811023622047245" right="0.11811023622047245" top="0.5905511811023623" bottom="0.15748031496062992" header="0.31496062992125984" footer="0.31496062992125984"/>
  <pageSetup fitToHeight="4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15" width="9.140625" style="2" customWidth="1"/>
  </cols>
  <sheetData/>
  <sheetProtection/>
  <printOptions/>
  <pageMargins left="0.31496062992125984" right="0.11811023622047245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2012-10-11T06:40:16Z</dcterms:modified>
  <cp:category/>
  <cp:version/>
  <cp:contentType/>
  <cp:contentStatus/>
</cp:coreProperties>
</file>