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Лист1!$G$65</definedName>
  </definedNames>
  <calcPr calcId="145621"/>
</workbook>
</file>

<file path=xl/calcChain.xml><?xml version="1.0" encoding="utf-8"?>
<calcChain xmlns="http://schemas.openxmlformats.org/spreadsheetml/2006/main">
  <c r="F32" i="1" l="1"/>
  <c r="I36" i="1"/>
  <c r="J45" i="1" l="1"/>
  <c r="G59" i="1" l="1"/>
  <c r="G21" i="1"/>
  <c r="H79" i="1" l="1"/>
  <c r="G79" i="1"/>
  <c r="F79" i="1"/>
  <c r="I79" i="1" s="1"/>
  <c r="H78" i="1"/>
  <c r="G78" i="1"/>
  <c r="F78" i="1"/>
  <c r="E78" i="1"/>
  <c r="E79" i="1" s="1"/>
  <c r="G51" i="1"/>
  <c r="H51" i="1"/>
  <c r="H50" i="1"/>
  <c r="H49" i="1"/>
  <c r="F51" i="1"/>
  <c r="E32" i="1"/>
  <c r="I20" i="1"/>
  <c r="F76" i="1"/>
  <c r="E76" i="1" s="1"/>
  <c r="G75" i="1"/>
  <c r="F75" i="1"/>
  <c r="G74" i="1"/>
  <c r="F74" i="1"/>
  <c r="E74" i="1" s="1"/>
  <c r="G67" i="1"/>
  <c r="F67" i="1"/>
  <c r="E67" i="1" s="1"/>
  <c r="J66" i="1"/>
  <c r="I66" i="1"/>
  <c r="G66" i="1"/>
  <c r="F66" i="1"/>
  <c r="E66" i="1" s="1"/>
  <c r="E68" i="1" s="1"/>
  <c r="J65" i="1"/>
  <c r="J64" i="1"/>
  <c r="J63" i="1"/>
  <c r="I65" i="1"/>
  <c r="I64" i="1"/>
  <c r="I63" i="1"/>
  <c r="J62" i="1"/>
  <c r="I62" i="1"/>
  <c r="E61" i="1"/>
  <c r="E62" i="1"/>
  <c r="E63" i="1"/>
  <c r="E64" i="1"/>
  <c r="E65" i="1"/>
  <c r="J59" i="1"/>
  <c r="I59" i="1"/>
  <c r="E60" i="1"/>
  <c r="E59" i="1"/>
  <c r="G47" i="1"/>
  <c r="J47" i="1" s="1"/>
  <c r="F47" i="1"/>
  <c r="G46" i="1"/>
  <c r="F46" i="1"/>
  <c r="J44" i="1"/>
  <c r="J43" i="1"/>
  <c r="I44" i="1"/>
  <c r="I45" i="1"/>
  <c r="I43" i="1"/>
  <c r="E45" i="1"/>
  <c r="E47" i="1" s="1"/>
  <c r="E44" i="1"/>
  <c r="E43" i="1"/>
  <c r="G40" i="1"/>
  <c r="F40" i="1"/>
  <c r="E40" i="1"/>
  <c r="G39" i="1"/>
  <c r="G49" i="1" s="1"/>
  <c r="F39" i="1"/>
  <c r="F49" i="1" s="1"/>
  <c r="E39" i="1"/>
  <c r="E49" i="1" s="1"/>
  <c r="J38" i="1"/>
  <c r="J37" i="1"/>
  <c r="J36" i="1"/>
  <c r="J35" i="1"/>
  <c r="I38" i="1"/>
  <c r="I37" i="1"/>
  <c r="I35" i="1"/>
  <c r="J30" i="1"/>
  <c r="J31" i="1"/>
  <c r="J29" i="1"/>
  <c r="I30" i="1"/>
  <c r="I31" i="1"/>
  <c r="I29" i="1"/>
  <c r="G32" i="1"/>
  <c r="G33" i="1" s="1"/>
  <c r="G24" i="1"/>
  <c r="F33" i="1"/>
  <c r="I33" i="1" s="1"/>
  <c r="E29" i="1"/>
  <c r="J23" i="1"/>
  <c r="J22" i="1"/>
  <c r="J21" i="1"/>
  <c r="J20" i="1"/>
  <c r="I23" i="1"/>
  <c r="I22" i="1"/>
  <c r="I21" i="1"/>
  <c r="F24" i="1"/>
  <c r="E21" i="1"/>
  <c r="E22" i="1"/>
  <c r="E23" i="1"/>
  <c r="E20" i="1"/>
  <c r="E51" i="1" l="1"/>
  <c r="F50" i="1"/>
  <c r="F70" i="1" s="1"/>
  <c r="G50" i="1"/>
  <c r="G70" i="1" s="1"/>
  <c r="G68" i="1"/>
  <c r="I24" i="1"/>
  <c r="G48" i="1"/>
  <c r="E33" i="1"/>
  <c r="F69" i="1"/>
  <c r="E69" i="1" s="1"/>
  <c r="I40" i="1"/>
  <c r="J39" i="1"/>
  <c r="F48" i="1"/>
  <c r="F25" i="1"/>
  <c r="J25" i="1" s="1"/>
  <c r="J74" i="1"/>
  <c r="I47" i="1"/>
  <c r="I46" i="1"/>
  <c r="J46" i="1"/>
  <c r="I67" i="1"/>
  <c r="I68" i="1" s="1"/>
  <c r="I32" i="1"/>
  <c r="E24" i="1"/>
  <c r="E25" i="1" s="1"/>
  <c r="I39" i="1"/>
  <c r="J40" i="1"/>
  <c r="F68" i="1"/>
  <c r="I74" i="1"/>
  <c r="J33" i="1"/>
  <c r="E41" i="1"/>
  <c r="E46" i="1"/>
  <c r="E48" i="1" s="1"/>
  <c r="F71" i="1"/>
  <c r="G69" i="1"/>
  <c r="J49" i="1"/>
  <c r="G41" i="1"/>
  <c r="J67" i="1"/>
  <c r="J32" i="1"/>
  <c r="F41" i="1"/>
  <c r="F77" i="1"/>
  <c r="J78" i="1"/>
  <c r="J79" i="1" s="1"/>
  <c r="J24" i="1"/>
  <c r="I49" i="1"/>
  <c r="I78" i="1"/>
  <c r="E50" i="1" l="1"/>
  <c r="E70" i="1" s="1"/>
  <c r="E75" i="1" s="1"/>
  <c r="E77" i="1" s="1"/>
  <c r="J68" i="1"/>
  <c r="I69" i="1"/>
  <c r="I48" i="1"/>
  <c r="J48" i="1"/>
  <c r="I25" i="1"/>
  <c r="I50" i="1"/>
  <c r="F52" i="1"/>
  <c r="E52" i="1"/>
  <c r="J50" i="1"/>
  <c r="G52" i="1"/>
  <c r="J41" i="1"/>
  <c r="G76" i="1"/>
  <c r="G71" i="1"/>
  <c r="J71" i="1" s="1"/>
  <c r="J51" i="1"/>
  <c r="E71" i="1"/>
  <c r="J69" i="1"/>
  <c r="I51" i="1"/>
  <c r="I41" i="1"/>
  <c r="F72" i="1"/>
  <c r="J52" i="1" l="1"/>
  <c r="I52" i="1"/>
  <c r="J70" i="1"/>
  <c r="I70" i="1"/>
  <c r="G72" i="1"/>
  <c r="J72" i="1" s="1"/>
  <c r="I71" i="1"/>
  <c r="E72" i="1"/>
  <c r="J76" i="1"/>
  <c r="I76" i="1"/>
  <c r="G77" i="1"/>
  <c r="I72" i="1" l="1"/>
  <c r="J77" i="1"/>
  <c r="I77" i="1"/>
</calcChain>
</file>

<file path=xl/sharedStrings.xml><?xml version="1.0" encoding="utf-8"?>
<sst xmlns="http://schemas.openxmlformats.org/spreadsheetml/2006/main" count="162" uniqueCount="97">
  <si>
    <t>Приложение 1</t>
  </si>
  <si>
    <t xml:space="preserve"> к письму УСП №_539_</t>
  </si>
  <si>
    <t>от «_15_» октября 2015</t>
  </si>
  <si>
    <t xml:space="preserve">Отчет </t>
  </si>
  <si>
    <t>об исполнении муниципальной программы</t>
  </si>
  <si>
    <t xml:space="preserve"> по состоянию на 01 октября 2015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</si>
  <si>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</si>
  <si>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</si>
  <si>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</si>
  <si>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</si>
  <si>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№</t>
  </si>
  <si>
    <t>Наименование мероприятия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</si>
  <si>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</si>
  <si>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</si>
  <si>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</si>
  <si>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</si>
  <si>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</si>
  <si>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Примечание</t>
  </si>
  <si>
    <t>Относительное значение, % (гр.7/гр.6*100,0%)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</si>
  <si>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</si>
  <si>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</si>
  <si>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</si>
  <si>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</si>
  <si>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«Развитие системы выявления и продвижения инициативных и талантливых детей, подростков и молодежи города Югорска»</t>
  </si>
  <si>
    <t>Организация и проведение городских мероприятий для детей и молодежи</t>
  </si>
  <si>
    <t>УСП</t>
  </si>
  <si>
    <t>Местный бюджет</t>
  </si>
  <si>
    <t xml:space="preserve">Приобретение комплектующих для моделирования роботехнических наборов для проведения мероприятия «Роболайф» </t>
  </si>
  <si>
    <t>Организация, проведение и участие в окружных, региональных мероприятиях для детей и молодежи</t>
  </si>
  <si>
    <t>Участие делегации города Югорска в Фестивале клубов молодых семей ХМАО-Югры</t>
  </si>
  <si>
    <t xml:space="preserve">Организация, проведение и участие в Российских, международных мероприятиях для детей и молодежи </t>
  </si>
  <si>
    <t>Участие в Х юбилейном Всероссийском открытом форуме детского и юношеского экранного творчества «Бумеранг–2015»</t>
  </si>
  <si>
    <t>Организация и проведение мероприятий, посвященных праздничным датам</t>
  </si>
  <si>
    <t xml:space="preserve">Организация и проведение мероприятий, посвященных Дню любви, семьи и верности </t>
  </si>
  <si>
    <t>Итого по задаче 1</t>
  </si>
  <si>
    <t>Всего:</t>
  </si>
  <si>
    <t>Задача 2</t>
  </si>
  <si>
    <t xml:space="preserve">«Вовлечение детей, подростков и молодежи в социально – активную деятельность, </t>
  </si>
  <si>
    <t>развитие детских и молодежных общественных организаций и объединений»</t>
  </si>
  <si>
    <t>Поддержка и обеспечение деятельности молодежных общественных организаций и объединений</t>
  </si>
  <si>
    <t>Организация волонтерской акции посвященной к 1 сентября.</t>
  </si>
  <si>
    <t>Организация участие в Фестивале Робототехники «Роболайф»</t>
  </si>
  <si>
    <t>Поддержка волонтерского, добровольческого движения среди молодежи</t>
  </si>
  <si>
    <t>Информационно – методическое обеспечение молодежной политики</t>
  </si>
  <si>
    <t>Итого по задаче 2</t>
  </si>
  <si>
    <t xml:space="preserve">Местный бюджет </t>
  </si>
  <si>
    <t xml:space="preserve"> Организация и проведение мероприятий по патриотическому воспитанию молодежи </t>
  </si>
  <si>
    <t>Бюджет АО</t>
  </si>
  <si>
    <t xml:space="preserve"> Организация работы по развитию технических видов спорта, технического творчества молодежи</t>
  </si>
  <si>
    <t xml:space="preserve">Поддержка движения поисковых отрядов </t>
  </si>
  <si>
    <t>Итого по задаче 3</t>
  </si>
  <si>
    <t>Обеспечение функций управления молодежной политики</t>
  </si>
  <si>
    <t>УБОиО</t>
  </si>
  <si>
    <t>Обеспечение деятельности (оказание услуг,  выполнение работ) подведомственных учреждений, в том числе предоставление муниципальным учреждениям субсидий на финансовое обеспечение выполнения муниципального задания на оказание муниципальных услуг (работ) в сфере молодежной политики</t>
  </si>
  <si>
    <t>Иные источники</t>
  </si>
  <si>
    <t>Итого по задаче 4</t>
  </si>
  <si>
    <t>ВСЕГО по подпрограмме 1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</si>
  <si>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</si>
  <si>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</si>
  <si>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</si>
  <si>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«Создание условий для обеспечения безопасной и эффективной трудовой среды для подростков и молодежи»</t>
  </si>
  <si>
    <t xml:space="preserve">Организация проведения оплачиваемых общественных работ для незанятых трудовой деятельностью и безработных граждан </t>
  </si>
  <si>
    <t xml:space="preserve">Организация деятельности молодёжных трудовых отрядов  </t>
  </si>
  <si>
    <t>Организация временного трудоустройства безработных граждан, испытывающих трудности в поиске работы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</si>
  <si>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</t>
  </si>
  <si>
    <t>Организация временного трудоустройства несовершеннолетних граждан в возрасте от 14 до 18 лет в свободное от учёбы  время</t>
  </si>
  <si>
    <t>Организация медицинских осмотров</t>
  </si>
  <si>
    <t>ВСЕГО по муниципальной программе, в том числе:</t>
  </si>
  <si>
    <t>5 153,7</t>
  </si>
  <si>
    <t xml:space="preserve">Итого: </t>
  </si>
  <si>
    <t>Управление бухгалтерского учета и отчетности администрации города Югорска</t>
  </si>
  <si>
    <t>Итого:</t>
  </si>
  <si>
    <t xml:space="preserve">Управление социальной политики </t>
  </si>
  <si>
    <t xml:space="preserve">Управление бухгалтерского отчета и отчетности </t>
  </si>
  <si>
    <t>1.1.</t>
  </si>
  <si>
    <t>1.2.</t>
  </si>
  <si>
    <t>1.3.</t>
  </si>
  <si>
    <t>1.4.</t>
  </si>
  <si>
    <t>2.1.</t>
  </si>
  <si>
    <t>2.3.</t>
  </si>
  <si>
    <t>2.2.</t>
  </si>
  <si>
    <t>3.1.</t>
  </si>
  <si>
    <t>3.2.</t>
  </si>
  <si>
    <t>3.3.</t>
  </si>
  <si>
    <t>4.1.</t>
  </si>
  <si>
    <t>4.2.</t>
  </si>
  <si>
    <t>1.5.</t>
  </si>
  <si>
    <t>1.6.</t>
  </si>
  <si>
    <t>Отв.
исп-ль</t>
  </si>
  <si>
    <t>администрации города Югорска                                                                            Л.А. Михайлова                                                                            О.В. Бочарова                      5-00-47 (253)_</t>
  </si>
  <si>
    <t>администрации города Югорска                                                                          Г.П. Дубровский                                                                                А.С. Зайцев                5-00-24 (198)_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</si>
  <si>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</si>
  <si>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</si>
  <si>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Абсолютное значение  
(гр.6-гр.7)</t>
  </si>
  <si>
    <t xml:space="preserve"> Задача 3
«Создание условий для развития гражданско -, военно – патриотических качеств населения» </t>
  </si>
  <si>
    <t xml:space="preserve">Задача 4
«Сохранение качества управления в системе молодежной политики» </t>
  </si>
  <si>
    <t>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</si>
</sst>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Alignment="1"/>
    <xf numFmtId="0" fontId="14" fillId="0" borderId="0" xfId="0" applyFont="1"/>
    <xf numFmtId="0" fontId="3" fillId="0" borderId="0" xfId="0" applyFont="1" applyAlignment="1"/>
    <xf numFmtId="16" fontId="6" fillId="0" borderId="1" xfId="0" applyNumberFormat="1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1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" fontId="6" fillId="0" borderId="9" xfId="0" applyNumberFormat="1" applyFont="1" applyBorder="1" applyAlignment="1">
      <alignment horizontal="justify" vertical="top" wrapText="1"/>
    </xf>
    <xf numFmtId="0" fontId="9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" fontId="6" fillId="0" borderId="1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6" fontId="6" fillId="0" borderId="8" xfId="0" applyNumberFormat="1" applyFont="1" applyBorder="1" applyAlignment="1">
      <alignment horizontal="left" vertical="top" wrapText="1"/>
    </xf>
    <xf numFmtId="16" fontId="6" fillId="0" borderId="9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0" borderId="2" xfId="0" applyNumberFormat="1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zoomScale="75" zoomScaleNormal="75" workbookViewId="0">
      <selection activeCell="G76" sqref="G76:H76"/>
    </sheetView>
  </sheetViews>
  <sheetFormatPr defaultRowHeight="15" x14ac:dyDescent="0.25"/>
  <cols>
    <col min="1" max="1" width="7.140625" customWidth="1"/>
    <col min="2" max="2" width="23.140625" customWidth="1"/>
    <col min="3" max="3" width="8.7109375" customWidth="1"/>
    <col min="4" max="4" width="14.5703125" customWidth="1"/>
    <col min="5" max="5" width="12.7109375" customWidth="1"/>
    <col min="6" max="6" width="12.85546875" customWidth="1"/>
    <col min="7" max="7" width="12.140625" customWidth="1"/>
    <col min="8" max="8" width="3.28515625" customWidth="1"/>
    <col min="9" max="9" width="15.5703125" customWidth="1"/>
    <col min="10" max="10" width="15.28515625" customWidth="1"/>
    <col min="11" max="11" width="23.28515625" customWidth="1"/>
  </cols>
  <sheetData>
    <row r="1" spans="1:11" x14ac:dyDescent="0.25">
      <c r="K1" s="1" t="s">
        <v>0</v>
      </c>
    </row>
    <row r="2" spans="1:11" x14ac:dyDescent="0.25">
      <c r="K2" s="1" t="s">
        <v>1</v>
      </c>
    </row>
    <row r="3" spans="1:11" x14ac:dyDescent="0.25">
      <c r="K3" s="1" t="s">
        <v>2</v>
      </c>
    </row>
    <row r="4" spans="1:11" ht="15.75" x14ac:dyDescent="0.2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 x14ac:dyDescent="0.25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 x14ac:dyDescent="0.25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.75" x14ac:dyDescent="0.25">
      <c r="A7" s="51" t="s">
        <v>6</v>
      </c>
      <c r="B7" s="51"/>
      <c r="C7" s="51"/>
    </row>
    <row r="8" spans="1:11" ht="15.75" x14ac:dyDescent="0.25">
      <c r="A8" s="6" t="s">
        <v>7</v>
      </c>
      <c r="B8" s="6"/>
      <c r="C8" s="6"/>
      <c r="D8" s="6"/>
      <c r="E8" s="6"/>
      <c r="F8" s="6"/>
      <c r="G8" s="6"/>
      <c r="H8" s="6"/>
      <c r="I8" s="6"/>
    </row>
    <row r="9" spans="1:11" ht="15.75" x14ac:dyDescent="0.25">
      <c r="A9" s="51" t="s">
        <v>8</v>
      </c>
      <c r="B9" s="51"/>
      <c r="C9" s="51"/>
    </row>
    <row r="10" spans="1:11" ht="15.75" x14ac:dyDescent="0.25">
      <c r="A10" s="84" t="s">
        <v>9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1" ht="15.75" customHeight="1" x14ac:dyDescent="0.25">
      <c r="A11" s="57" t="s">
        <v>10</v>
      </c>
      <c r="B11" s="57" t="s">
        <v>11</v>
      </c>
      <c r="C11" s="57" t="s">
        <v>88</v>
      </c>
      <c r="D11" s="57" t="s">
        <v>12</v>
      </c>
      <c r="E11" s="57" t="s">
        <v>13</v>
      </c>
      <c r="F11" s="57" t="s">
        <v>14</v>
      </c>
      <c r="G11" s="58" t="s">
        <v>15</v>
      </c>
      <c r="H11" s="58"/>
      <c r="I11" s="58" t="s">
        <v>16</v>
      </c>
      <c r="J11" s="58"/>
      <c r="K11" s="57" t="s">
        <v>17</v>
      </c>
    </row>
    <row r="12" spans="1:11" ht="18" customHeight="1" x14ac:dyDescent="0.25">
      <c r="A12" s="57"/>
      <c r="B12" s="57"/>
      <c r="C12" s="57"/>
      <c r="D12" s="57"/>
      <c r="E12" s="57"/>
      <c r="F12" s="57"/>
      <c r="G12" s="58"/>
      <c r="H12" s="58"/>
      <c r="I12" s="58" t="s">
        <v>93</v>
      </c>
      <c r="J12" s="58" t="s">
        <v>18</v>
      </c>
      <c r="K12" s="57"/>
    </row>
    <row r="13" spans="1:11" ht="21.75" customHeight="1" x14ac:dyDescent="0.25">
      <c r="A13" s="57"/>
      <c r="B13" s="57"/>
      <c r="C13" s="57"/>
      <c r="D13" s="57"/>
      <c r="E13" s="57"/>
      <c r="F13" s="57"/>
      <c r="G13" s="58"/>
      <c r="H13" s="58"/>
      <c r="I13" s="58"/>
      <c r="J13" s="58"/>
      <c r="K13" s="57"/>
    </row>
    <row r="14" spans="1:11" ht="10.5" customHeight="1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88">
        <v>7</v>
      </c>
      <c r="H14" s="88"/>
      <c r="I14" s="45">
        <v>8</v>
      </c>
      <c r="J14" s="45">
        <v>9</v>
      </c>
      <c r="K14" s="45">
        <v>10</v>
      </c>
    </row>
    <row r="15" spans="1:11" ht="15.75" customHeight="1" x14ac:dyDescent="0.25">
      <c r="A15" s="64" t="s">
        <v>19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</row>
    <row r="16" spans="1:11" ht="19.5" customHeight="1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</row>
    <row r="17" spans="1:13" ht="15.75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</row>
    <row r="18" spans="1:13" ht="15" customHeight="1" x14ac:dyDescent="0.25">
      <c r="A18" s="64" t="s">
        <v>22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3" ht="15.75" customHeight="1" x14ac:dyDescent="0.25">
      <c r="A19" s="47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</row>
    <row r="20" spans="1:13" ht="82.5" customHeight="1" x14ac:dyDescent="0.25">
      <c r="A20" s="25" t="s">
        <v>74</v>
      </c>
      <c r="B20" s="30" t="s">
        <v>24</v>
      </c>
      <c r="C20" s="27" t="s">
        <v>25</v>
      </c>
      <c r="D20" s="27" t="s">
        <v>26</v>
      </c>
      <c r="E20" s="28">
        <f>F20</f>
        <v>270</v>
      </c>
      <c r="F20" s="101">
        <v>270</v>
      </c>
      <c r="G20" s="102">
        <v>270</v>
      </c>
      <c r="H20" s="103"/>
      <c r="I20" s="28">
        <f>F20-G20</f>
        <v>0</v>
      </c>
      <c r="J20" s="38">
        <f>G20/F20*100</f>
        <v>100</v>
      </c>
      <c r="K20" s="31" t="s">
        <v>27</v>
      </c>
    </row>
    <row r="21" spans="1:13" ht="66" customHeight="1" x14ac:dyDescent="0.25">
      <c r="A21" s="7" t="s">
        <v>75</v>
      </c>
      <c r="B21" s="8" t="s">
        <v>28</v>
      </c>
      <c r="C21" s="9" t="s">
        <v>25</v>
      </c>
      <c r="D21" s="9" t="s">
        <v>26</v>
      </c>
      <c r="E21" s="19">
        <f t="shared" ref="E21:E23" si="0">F21</f>
        <v>520</v>
      </c>
      <c r="F21" s="19">
        <v>520</v>
      </c>
      <c r="G21" s="102">
        <f>347.2+129.6</f>
        <v>476.79999999999995</v>
      </c>
      <c r="H21" s="103"/>
      <c r="I21" s="19">
        <f t="shared" ref="I21:I25" si="1">F21-G21</f>
        <v>43.200000000000045</v>
      </c>
      <c r="J21" s="14">
        <f t="shared" ref="J21:J25" si="2">G21/F21*100</f>
        <v>91.692307692307679</v>
      </c>
      <c r="K21" s="11" t="s">
        <v>29</v>
      </c>
    </row>
    <row r="22" spans="1:13" ht="81" customHeight="1" x14ac:dyDescent="0.25">
      <c r="A22" s="7" t="s">
        <v>76</v>
      </c>
      <c r="B22" s="8" t="s">
        <v>30</v>
      </c>
      <c r="C22" s="9" t="s">
        <v>25</v>
      </c>
      <c r="D22" s="9" t="s">
        <v>26</v>
      </c>
      <c r="E22" s="19">
        <f t="shared" si="0"/>
        <v>100</v>
      </c>
      <c r="F22" s="19">
        <v>100</v>
      </c>
      <c r="G22" s="89">
        <v>47.7</v>
      </c>
      <c r="H22" s="90"/>
      <c r="I22" s="19">
        <f t="shared" si="1"/>
        <v>52.3</v>
      </c>
      <c r="J22" s="14">
        <f t="shared" si="2"/>
        <v>47.7</v>
      </c>
      <c r="K22" s="11" t="s">
        <v>31</v>
      </c>
    </row>
    <row r="23" spans="1:13" ht="63.75" customHeight="1" x14ac:dyDescent="0.25">
      <c r="A23" s="7" t="s">
        <v>77</v>
      </c>
      <c r="B23" s="12" t="s">
        <v>32</v>
      </c>
      <c r="C23" s="9" t="s">
        <v>25</v>
      </c>
      <c r="D23" s="9" t="s">
        <v>26</v>
      </c>
      <c r="E23" s="19">
        <f t="shared" si="0"/>
        <v>306</v>
      </c>
      <c r="F23" s="19">
        <v>306</v>
      </c>
      <c r="G23" s="102">
        <v>238.3</v>
      </c>
      <c r="H23" s="103"/>
      <c r="I23" s="19">
        <f t="shared" si="1"/>
        <v>67.699999999999989</v>
      </c>
      <c r="J23" s="14">
        <f t="shared" si="2"/>
        <v>77.875816993464056</v>
      </c>
      <c r="K23" s="11" t="s">
        <v>33</v>
      </c>
    </row>
    <row r="24" spans="1:13" ht="33" customHeight="1" x14ac:dyDescent="0.25">
      <c r="A24" s="59"/>
      <c r="B24" s="59" t="s">
        <v>34</v>
      </c>
      <c r="C24" s="59"/>
      <c r="D24" s="9" t="s">
        <v>26</v>
      </c>
      <c r="E24" s="19">
        <f>F24</f>
        <v>1196</v>
      </c>
      <c r="F24" s="19">
        <f>SUM(F20:F23)</f>
        <v>1196</v>
      </c>
      <c r="G24" s="89">
        <f>SUM(G20:H23)</f>
        <v>1032.8</v>
      </c>
      <c r="H24" s="90"/>
      <c r="I24" s="19">
        <f t="shared" si="1"/>
        <v>163.20000000000005</v>
      </c>
      <c r="J24" s="14">
        <f t="shared" si="2"/>
        <v>86.354515050167223</v>
      </c>
      <c r="K24" s="13"/>
    </row>
    <row r="25" spans="1:13" ht="15.75" x14ac:dyDescent="0.25">
      <c r="A25" s="59"/>
      <c r="B25" s="59"/>
      <c r="C25" s="59"/>
      <c r="D25" s="20" t="s">
        <v>35</v>
      </c>
      <c r="E25" s="104">
        <f>E24</f>
        <v>1196</v>
      </c>
      <c r="F25" s="23">
        <f>F24</f>
        <v>1196</v>
      </c>
      <c r="G25" s="52">
        <v>1099.5</v>
      </c>
      <c r="H25" s="53"/>
      <c r="I25" s="23">
        <f t="shared" si="1"/>
        <v>96.5</v>
      </c>
      <c r="J25" s="22">
        <f t="shared" si="2"/>
        <v>91.931438127090303</v>
      </c>
      <c r="K25" s="13"/>
    </row>
    <row r="26" spans="1:13" ht="15.75" customHeight="1" x14ac:dyDescent="0.25">
      <c r="A26" s="64" t="s">
        <v>36</v>
      </c>
      <c r="B26" s="65"/>
      <c r="C26" s="65"/>
      <c r="D26" s="65"/>
      <c r="E26" s="65"/>
      <c r="F26" s="65"/>
      <c r="G26" s="65"/>
      <c r="H26" s="65"/>
      <c r="I26" s="65"/>
      <c r="J26" s="65"/>
      <c r="K26" s="66"/>
    </row>
    <row r="27" spans="1:13" ht="15.75" customHeight="1" x14ac:dyDescent="0.25">
      <c r="A27" s="74" t="s">
        <v>37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13" ht="15.75" customHeight="1" x14ac:dyDescent="0.25">
      <c r="A28" s="47" t="s">
        <v>38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</row>
    <row r="29" spans="1:13" ht="63.75" x14ac:dyDescent="0.25">
      <c r="A29" s="7" t="s">
        <v>78</v>
      </c>
      <c r="B29" s="8" t="s">
        <v>39</v>
      </c>
      <c r="C29" s="9" t="s">
        <v>25</v>
      </c>
      <c r="D29" s="9" t="s">
        <v>26</v>
      </c>
      <c r="E29" s="14">
        <f>F29</f>
        <v>30</v>
      </c>
      <c r="F29" s="14">
        <v>30</v>
      </c>
      <c r="G29" s="60">
        <v>29.3</v>
      </c>
      <c r="H29" s="61"/>
      <c r="I29" s="14">
        <f>F29-G29</f>
        <v>0.69999999999999929</v>
      </c>
      <c r="J29" s="14">
        <f>G29/F29*100</f>
        <v>97.666666666666671</v>
      </c>
      <c r="K29" s="15" t="s">
        <v>40</v>
      </c>
    </row>
    <row r="30" spans="1:13" ht="38.25" x14ac:dyDescent="0.25">
      <c r="A30" s="7" t="s">
        <v>80</v>
      </c>
      <c r="B30" s="8" t="s">
        <v>42</v>
      </c>
      <c r="C30" s="9" t="s">
        <v>25</v>
      </c>
      <c r="D30" s="9" t="s">
        <v>26</v>
      </c>
      <c r="E30" s="14">
        <v>21</v>
      </c>
      <c r="F30" s="14">
        <v>21</v>
      </c>
      <c r="G30" s="60">
        <v>12.4</v>
      </c>
      <c r="H30" s="61"/>
      <c r="I30" s="14">
        <f t="shared" ref="I30:I33" si="3">F30-G30</f>
        <v>8.6</v>
      </c>
      <c r="J30" s="14">
        <f t="shared" ref="J30:J32" si="4">G30/F30*100</f>
        <v>59.047619047619051</v>
      </c>
      <c r="K30" s="15" t="s">
        <v>41</v>
      </c>
    </row>
    <row r="31" spans="1:13" ht="51" x14ac:dyDescent="0.25">
      <c r="A31" s="7" t="s">
        <v>79</v>
      </c>
      <c r="B31" s="12" t="s">
        <v>43</v>
      </c>
      <c r="C31" s="9" t="s">
        <v>25</v>
      </c>
      <c r="D31" s="9" t="s">
        <v>26</v>
      </c>
      <c r="E31" s="14">
        <v>2867</v>
      </c>
      <c r="F31" s="105">
        <v>2867</v>
      </c>
      <c r="G31" s="106">
        <v>1892.6</v>
      </c>
      <c r="H31" s="107"/>
      <c r="I31" s="14">
        <f t="shared" si="3"/>
        <v>974.40000000000009</v>
      </c>
      <c r="J31" s="14">
        <f t="shared" si="4"/>
        <v>66.013254272758985</v>
      </c>
      <c r="K31" s="16"/>
    </row>
    <row r="32" spans="1:13" ht="30.75" customHeight="1" x14ac:dyDescent="0.25">
      <c r="A32" s="59"/>
      <c r="B32" s="59" t="s">
        <v>44</v>
      </c>
      <c r="C32" s="59"/>
      <c r="D32" s="9" t="s">
        <v>45</v>
      </c>
      <c r="E32" s="14">
        <f>E29+E30+E31</f>
        <v>2918</v>
      </c>
      <c r="F32" s="14">
        <f>SUM(F29:F31)</f>
        <v>2918</v>
      </c>
      <c r="G32" s="60">
        <f>SUM(G29:H31)</f>
        <v>1934.3</v>
      </c>
      <c r="H32" s="61"/>
      <c r="I32" s="14">
        <f t="shared" si="3"/>
        <v>983.7</v>
      </c>
      <c r="J32" s="14">
        <f t="shared" si="4"/>
        <v>66.288553803975319</v>
      </c>
      <c r="K32" s="16"/>
      <c r="M32" s="46"/>
    </row>
    <row r="33" spans="1:13" ht="15.75" x14ac:dyDescent="0.25">
      <c r="A33" s="59"/>
      <c r="B33" s="59"/>
      <c r="C33" s="59"/>
      <c r="D33" s="20" t="s">
        <v>35</v>
      </c>
      <c r="E33" s="108">
        <f>E32</f>
        <v>2918</v>
      </c>
      <c r="F33" s="22">
        <f>F32</f>
        <v>2918</v>
      </c>
      <c r="G33" s="62">
        <f>G32</f>
        <v>1934.3</v>
      </c>
      <c r="H33" s="63"/>
      <c r="I33" s="22">
        <f t="shared" si="3"/>
        <v>983.7</v>
      </c>
      <c r="J33" s="22">
        <f>G33/F33*100</f>
        <v>66.288553803975319</v>
      </c>
      <c r="K33" s="16"/>
    </row>
    <row r="34" spans="1:13" ht="39" customHeight="1" x14ac:dyDescent="0.25">
      <c r="A34" s="67" t="s">
        <v>94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</row>
    <row r="35" spans="1:13" ht="51" customHeight="1" x14ac:dyDescent="0.25">
      <c r="A35" s="79" t="s">
        <v>81</v>
      </c>
      <c r="B35" s="77" t="s">
        <v>46</v>
      </c>
      <c r="C35" s="81" t="s">
        <v>25</v>
      </c>
      <c r="D35" s="9" t="s">
        <v>47</v>
      </c>
      <c r="E35" s="17">
        <v>100</v>
      </c>
      <c r="F35" s="17">
        <v>100</v>
      </c>
      <c r="G35" s="54">
        <v>100</v>
      </c>
      <c r="H35" s="55"/>
      <c r="I35" s="17">
        <f>F35-G35</f>
        <v>0</v>
      </c>
      <c r="J35" s="10">
        <f t="shared" ref="J35:J41" si="5">G35/F35*100</f>
        <v>100</v>
      </c>
      <c r="K35" s="56"/>
    </row>
    <row r="36" spans="1:13" ht="32.25" customHeight="1" x14ac:dyDescent="0.25">
      <c r="A36" s="80"/>
      <c r="B36" s="78"/>
      <c r="C36" s="82"/>
      <c r="D36" s="9" t="s">
        <v>26</v>
      </c>
      <c r="E36" s="14">
        <v>545.5</v>
      </c>
      <c r="F36" s="14">
        <v>545.5</v>
      </c>
      <c r="G36" s="106">
        <v>545.5</v>
      </c>
      <c r="H36" s="107"/>
      <c r="I36" s="14">
        <f>F36-G36</f>
        <v>0</v>
      </c>
      <c r="J36" s="14">
        <f t="shared" si="5"/>
        <v>100</v>
      </c>
      <c r="K36" s="56"/>
      <c r="M36" s="46"/>
    </row>
    <row r="37" spans="1:13" ht="63.75" x14ac:dyDescent="0.25">
      <c r="A37" s="7" t="s">
        <v>82</v>
      </c>
      <c r="B37" s="8" t="s">
        <v>48</v>
      </c>
      <c r="C37" s="9" t="s">
        <v>25</v>
      </c>
      <c r="D37" s="9" t="s">
        <v>26</v>
      </c>
      <c r="E37" s="17">
        <v>40</v>
      </c>
      <c r="F37" s="17">
        <v>40</v>
      </c>
      <c r="G37" s="54">
        <v>0</v>
      </c>
      <c r="H37" s="55"/>
      <c r="I37" s="17">
        <f>F37-G37</f>
        <v>40</v>
      </c>
      <c r="J37" s="10">
        <f t="shared" si="5"/>
        <v>0</v>
      </c>
      <c r="K37" s="56"/>
    </row>
    <row r="38" spans="1:13" ht="31.5" x14ac:dyDescent="0.25">
      <c r="A38" s="7" t="s">
        <v>83</v>
      </c>
      <c r="B38" s="18" t="s">
        <v>49</v>
      </c>
      <c r="C38" s="9" t="s">
        <v>25</v>
      </c>
      <c r="D38" s="9" t="s">
        <v>26</v>
      </c>
      <c r="E38" s="9">
        <v>35</v>
      </c>
      <c r="F38" s="9">
        <v>35</v>
      </c>
      <c r="G38" s="67">
        <v>0</v>
      </c>
      <c r="H38" s="69"/>
      <c r="I38" s="17">
        <f>F38-G38</f>
        <v>35</v>
      </c>
      <c r="J38" s="10">
        <f t="shared" si="5"/>
        <v>0</v>
      </c>
      <c r="K38" s="56"/>
    </row>
    <row r="39" spans="1:13" ht="17.25" customHeight="1" x14ac:dyDescent="0.25">
      <c r="A39" s="59"/>
      <c r="B39" s="59" t="s">
        <v>50</v>
      </c>
      <c r="C39" s="59"/>
      <c r="D39" s="9" t="s">
        <v>47</v>
      </c>
      <c r="E39" s="17">
        <f>E35</f>
        <v>100</v>
      </c>
      <c r="F39" s="17">
        <f>F35</f>
        <v>100</v>
      </c>
      <c r="G39" s="54">
        <f>G35</f>
        <v>100</v>
      </c>
      <c r="H39" s="55"/>
      <c r="I39" s="17">
        <f t="shared" ref="I39:I41" si="6">F39-G39</f>
        <v>0</v>
      </c>
      <c r="J39" s="10">
        <f t="shared" si="5"/>
        <v>100</v>
      </c>
      <c r="K39" s="56"/>
    </row>
    <row r="40" spans="1:13" ht="32.25" customHeight="1" x14ac:dyDescent="0.25">
      <c r="A40" s="59"/>
      <c r="B40" s="59"/>
      <c r="C40" s="59"/>
      <c r="D40" s="34" t="s">
        <v>45</v>
      </c>
      <c r="E40" s="14">
        <f>E36+E37+E38</f>
        <v>620.5</v>
      </c>
      <c r="F40" s="14">
        <f>F36+F37+F38</f>
        <v>620.5</v>
      </c>
      <c r="G40" s="70">
        <f>G36+G37+G38</f>
        <v>545.5</v>
      </c>
      <c r="H40" s="71"/>
      <c r="I40" s="14">
        <f t="shared" si="6"/>
        <v>75</v>
      </c>
      <c r="J40" s="10">
        <f t="shared" si="5"/>
        <v>87.91297340854149</v>
      </c>
      <c r="K40" s="56"/>
    </row>
    <row r="41" spans="1:13" ht="15.75" x14ac:dyDescent="0.25">
      <c r="A41" s="59"/>
      <c r="B41" s="59"/>
      <c r="C41" s="59"/>
      <c r="D41" s="20" t="s">
        <v>35</v>
      </c>
      <c r="E41" s="108">
        <f>E40+E39</f>
        <v>720.5</v>
      </c>
      <c r="F41" s="22">
        <f>F40+F39</f>
        <v>720.5</v>
      </c>
      <c r="G41" s="62">
        <f>G39+G40</f>
        <v>645.5</v>
      </c>
      <c r="H41" s="63"/>
      <c r="I41" s="22">
        <f t="shared" si="6"/>
        <v>75</v>
      </c>
      <c r="J41" s="35">
        <f t="shared" si="5"/>
        <v>89.590562109646072</v>
      </c>
      <c r="K41" s="56"/>
    </row>
    <row r="42" spans="1:13" ht="39" customHeight="1" x14ac:dyDescent="0.25">
      <c r="A42" s="47" t="s">
        <v>95</v>
      </c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3" ht="48" customHeight="1" x14ac:dyDescent="0.25">
      <c r="A43" s="7" t="s">
        <v>84</v>
      </c>
      <c r="B43" s="8" t="s">
        <v>51</v>
      </c>
      <c r="C43" s="9" t="s">
        <v>52</v>
      </c>
      <c r="D43" s="9" t="s">
        <v>26</v>
      </c>
      <c r="E43" s="14">
        <f>F43</f>
        <v>10736</v>
      </c>
      <c r="F43" s="14">
        <v>10736</v>
      </c>
      <c r="G43" s="60">
        <v>9326.2000000000007</v>
      </c>
      <c r="H43" s="61"/>
      <c r="I43" s="14">
        <f>F43-G43</f>
        <v>1409.7999999999993</v>
      </c>
      <c r="J43" s="14">
        <f t="shared" ref="J43:J52" si="7">G43/F43*100</f>
        <v>86.86847988077497</v>
      </c>
      <c r="K43" s="9"/>
    </row>
    <row r="44" spans="1:13" ht="96.75" customHeight="1" x14ac:dyDescent="0.25">
      <c r="A44" s="72" t="s">
        <v>85</v>
      </c>
      <c r="B44" s="73" t="s">
        <v>53</v>
      </c>
      <c r="C44" s="56" t="s">
        <v>25</v>
      </c>
      <c r="D44" s="9" t="s">
        <v>26</v>
      </c>
      <c r="E44" s="14">
        <f>F44</f>
        <v>21574.9</v>
      </c>
      <c r="F44" s="109">
        <v>21574.9</v>
      </c>
      <c r="G44" s="102">
        <v>18321</v>
      </c>
      <c r="H44" s="103"/>
      <c r="I44" s="14">
        <f t="shared" ref="I44:I45" si="8">F44-G44</f>
        <v>3253.9000000000015</v>
      </c>
      <c r="J44" s="14">
        <f t="shared" si="7"/>
        <v>84.918122447844482</v>
      </c>
      <c r="K44" s="9"/>
    </row>
    <row r="45" spans="1:13" ht="96.75" customHeight="1" x14ac:dyDescent="0.25">
      <c r="A45" s="72"/>
      <c r="B45" s="73"/>
      <c r="C45" s="56"/>
      <c r="D45" s="9" t="s">
        <v>54</v>
      </c>
      <c r="E45" s="19">
        <f>F45</f>
        <v>9165.7000000000007</v>
      </c>
      <c r="F45" s="19">
        <v>9165.7000000000007</v>
      </c>
      <c r="G45" s="102">
        <v>5347.4</v>
      </c>
      <c r="H45" s="103"/>
      <c r="I45" s="14">
        <f t="shared" si="8"/>
        <v>3818.3000000000011</v>
      </c>
      <c r="J45" s="14">
        <f t="shared" si="7"/>
        <v>58.341425095737364</v>
      </c>
      <c r="K45" s="9"/>
    </row>
    <row r="46" spans="1:13" ht="31.5" customHeight="1" x14ac:dyDescent="0.25">
      <c r="A46" s="59"/>
      <c r="B46" s="59" t="s">
        <v>55</v>
      </c>
      <c r="C46" s="59"/>
      <c r="D46" s="13" t="s">
        <v>45</v>
      </c>
      <c r="E46" s="14">
        <f>E43+E44</f>
        <v>32310.9</v>
      </c>
      <c r="F46" s="14">
        <f>F43+F44</f>
        <v>32310.9</v>
      </c>
      <c r="G46" s="60">
        <f>G43+G44</f>
        <v>27647.200000000001</v>
      </c>
      <c r="H46" s="61"/>
      <c r="I46" s="14">
        <f t="shared" ref="I46:I52" si="9">F46-G46</f>
        <v>4663.7000000000007</v>
      </c>
      <c r="J46" s="14">
        <f t="shared" si="7"/>
        <v>85.566171168243528</v>
      </c>
      <c r="K46" s="9"/>
    </row>
    <row r="47" spans="1:13" ht="33" customHeight="1" x14ac:dyDescent="0.25">
      <c r="A47" s="59"/>
      <c r="B47" s="59"/>
      <c r="C47" s="59"/>
      <c r="D47" s="13" t="s">
        <v>54</v>
      </c>
      <c r="E47" s="19">
        <f>E45</f>
        <v>9165.7000000000007</v>
      </c>
      <c r="F47" s="19">
        <f>F45</f>
        <v>9165.7000000000007</v>
      </c>
      <c r="G47" s="89">
        <f>G45</f>
        <v>5347.4</v>
      </c>
      <c r="H47" s="90"/>
      <c r="I47" s="14">
        <f t="shared" si="9"/>
        <v>3818.3000000000011</v>
      </c>
      <c r="J47" s="14">
        <f t="shared" si="7"/>
        <v>58.341425095737364</v>
      </c>
      <c r="K47" s="9"/>
    </row>
    <row r="48" spans="1:13" ht="15.75" x14ac:dyDescent="0.25">
      <c r="A48" s="59"/>
      <c r="B48" s="59"/>
      <c r="C48" s="59"/>
      <c r="D48" s="20" t="s">
        <v>35</v>
      </c>
      <c r="E48" s="108">
        <f>E46+E47</f>
        <v>41476.600000000006</v>
      </c>
      <c r="F48" s="22">
        <f>F46+F47</f>
        <v>41476.600000000006</v>
      </c>
      <c r="G48" s="62">
        <f>G46+G47</f>
        <v>32994.6</v>
      </c>
      <c r="H48" s="63"/>
      <c r="I48" s="22">
        <f t="shared" si="9"/>
        <v>8482.0000000000073</v>
      </c>
      <c r="J48" s="22">
        <f t="shared" si="7"/>
        <v>79.549914891770285</v>
      </c>
      <c r="K48" s="9"/>
    </row>
    <row r="49" spans="1:11" ht="18" customHeight="1" x14ac:dyDescent="0.25">
      <c r="A49" s="81"/>
      <c r="B49" s="64" t="s">
        <v>56</v>
      </c>
      <c r="C49" s="66"/>
      <c r="D49" s="9" t="s">
        <v>47</v>
      </c>
      <c r="E49" s="14">
        <f>E39</f>
        <v>100</v>
      </c>
      <c r="F49" s="14">
        <f>F39</f>
        <v>100</v>
      </c>
      <c r="G49" s="60">
        <f t="shared" ref="G49:H49" si="10">G39</f>
        <v>100</v>
      </c>
      <c r="H49" s="61">
        <f t="shared" si="10"/>
        <v>0</v>
      </c>
      <c r="I49" s="14">
        <f t="shared" si="9"/>
        <v>0</v>
      </c>
      <c r="J49" s="14">
        <f t="shared" si="7"/>
        <v>100</v>
      </c>
      <c r="K49" s="9"/>
    </row>
    <row r="50" spans="1:11" ht="34.5" customHeight="1" x14ac:dyDescent="0.25">
      <c r="A50" s="87"/>
      <c r="B50" s="74"/>
      <c r="C50" s="76"/>
      <c r="D50" s="13" t="s">
        <v>45</v>
      </c>
      <c r="E50" s="14">
        <f>E32+E40+E46+E24</f>
        <v>37045.4</v>
      </c>
      <c r="F50" s="14">
        <f>F32+F40+F46+F24</f>
        <v>37045.4</v>
      </c>
      <c r="G50" s="60">
        <f t="shared" ref="G50:H50" si="11">G32+G40+G46+G24</f>
        <v>31159.8</v>
      </c>
      <c r="H50" s="61">
        <f t="shared" si="11"/>
        <v>0</v>
      </c>
      <c r="I50" s="14">
        <f t="shared" si="9"/>
        <v>5885.6000000000022</v>
      </c>
      <c r="J50" s="14">
        <f t="shared" si="7"/>
        <v>84.112467404859984</v>
      </c>
      <c r="K50" s="9"/>
    </row>
    <row r="51" spans="1:11" ht="33.75" customHeight="1" x14ac:dyDescent="0.25">
      <c r="A51" s="87"/>
      <c r="B51" s="74"/>
      <c r="C51" s="76"/>
      <c r="D51" s="13" t="s">
        <v>54</v>
      </c>
      <c r="E51" s="19">
        <f>E45</f>
        <v>9165.7000000000007</v>
      </c>
      <c r="F51" s="19">
        <f>F45</f>
        <v>9165.7000000000007</v>
      </c>
      <c r="G51" s="89">
        <f>G45</f>
        <v>5347.4</v>
      </c>
      <c r="H51" s="90">
        <f t="shared" ref="H51" si="12">H45</f>
        <v>0</v>
      </c>
      <c r="I51" s="19">
        <f t="shared" si="9"/>
        <v>3818.3000000000011</v>
      </c>
      <c r="J51" s="14">
        <f t="shared" si="7"/>
        <v>58.341425095737364</v>
      </c>
      <c r="K51" s="9"/>
    </row>
    <row r="52" spans="1:11" ht="15" customHeight="1" x14ac:dyDescent="0.25">
      <c r="A52" s="82"/>
      <c r="B52" s="47"/>
      <c r="C52" s="49"/>
      <c r="D52" s="36" t="s">
        <v>35</v>
      </c>
      <c r="E52" s="110">
        <f>E49+E50+E51</f>
        <v>46311.100000000006</v>
      </c>
      <c r="F52" s="37">
        <f>F49+F50+F51</f>
        <v>46311.100000000006</v>
      </c>
      <c r="G52" s="62">
        <f>G49+G50+G51</f>
        <v>36607.199999999997</v>
      </c>
      <c r="H52" s="63"/>
      <c r="I52" s="37">
        <f t="shared" si="9"/>
        <v>9703.9000000000087</v>
      </c>
      <c r="J52" s="37">
        <f t="shared" si="7"/>
        <v>79.046276162734188</v>
      </c>
      <c r="K52" s="24"/>
    </row>
    <row r="53" spans="1:11" ht="15.75" customHeight="1" x14ac:dyDescent="0.25">
      <c r="A53" s="64" t="s">
        <v>19</v>
      </c>
      <c r="B53" s="65"/>
      <c r="C53" s="65"/>
      <c r="D53" s="65"/>
      <c r="E53" s="65"/>
      <c r="F53" s="65"/>
      <c r="G53" s="65"/>
      <c r="H53" s="65"/>
      <c r="I53" s="65"/>
      <c r="J53" s="65"/>
      <c r="K53" s="66"/>
    </row>
    <row r="54" spans="1:11" ht="15.75" x14ac:dyDescent="0.25">
      <c r="A54" s="47" t="s">
        <v>57</v>
      </c>
      <c r="B54" s="48"/>
      <c r="C54" s="48"/>
      <c r="D54" s="48"/>
      <c r="E54" s="48"/>
      <c r="F54" s="48"/>
      <c r="G54" s="48"/>
      <c r="H54" s="48"/>
      <c r="I54" s="48"/>
      <c r="J54" s="48"/>
      <c r="K54" s="49"/>
    </row>
    <row r="55" spans="1:11" ht="15.75" customHeight="1" x14ac:dyDescent="0.25">
      <c r="A55" s="64" t="s">
        <v>58</v>
      </c>
      <c r="B55" s="65"/>
      <c r="C55" s="65"/>
      <c r="D55" s="65"/>
      <c r="E55" s="65"/>
      <c r="F55" s="65"/>
      <c r="G55" s="65"/>
      <c r="H55" s="65"/>
      <c r="I55" s="65"/>
      <c r="J55" s="65"/>
      <c r="K55" s="66"/>
    </row>
    <row r="56" spans="1:11" ht="15.75" x14ac:dyDescent="0.25">
      <c r="A56" s="47" t="s">
        <v>59</v>
      </c>
      <c r="B56" s="48"/>
      <c r="C56" s="48"/>
      <c r="D56" s="48"/>
      <c r="E56" s="48"/>
      <c r="F56" s="48"/>
      <c r="G56" s="48"/>
      <c r="H56" s="48"/>
      <c r="I56" s="48"/>
      <c r="J56" s="48"/>
      <c r="K56" s="49"/>
    </row>
    <row r="57" spans="1:11" ht="15.75" customHeight="1" x14ac:dyDescent="0.25">
      <c r="A57" s="64" t="s">
        <v>22</v>
      </c>
      <c r="B57" s="65"/>
      <c r="C57" s="65"/>
      <c r="D57" s="65"/>
      <c r="E57" s="65"/>
      <c r="F57" s="65"/>
      <c r="G57" s="65"/>
      <c r="H57" s="65"/>
      <c r="I57" s="65"/>
      <c r="J57" s="65"/>
      <c r="K57" s="66"/>
    </row>
    <row r="58" spans="1:11" ht="15.75" customHeight="1" x14ac:dyDescent="0.25">
      <c r="A58" s="4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9"/>
    </row>
    <row r="59" spans="1:11" ht="81.75" customHeight="1" x14ac:dyDescent="0.25">
      <c r="A59" s="25" t="s">
        <v>74</v>
      </c>
      <c r="B59" s="39" t="s">
        <v>61</v>
      </c>
      <c r="C59" s="38" t="s">
        <v>25</v>
      </c>
      <c r="D59" s="38" t="s">
        <v>26</v>
      </c>
      <c r="E59" s="28">
        <f>F59</f>
        <v>1230</v>
      </c>
      <c r="F59" s="28">
        <v>1230</v>
      </c>
      <c r="G59" s="102">
        <f>689.4+186.6</f>
        <v>876</v>
      </c>
      <c r="H59" s="103"/>
      <c r="I59" s="28">
        <f>F59-G59</f>
        <v>354</v>
      </c>
      <c r="J59" s="38">
        <f>G59/F59*100</f>
        <v>71.219512195121951</v>
      </c>
      <c r="K59" s="32"/>
    </row>
    <row r="60" spans="1:11" ht="38.25" x14ac:dyDescent="0.25">
      <c r="A60" s="7" t="s">
        <v>75</v>
      </c>
      <c r="B60" s="40" t="s">
        <v>62</v>
      </c>
      <c r="C60" s="14" t="s">
        <v>25</v>
      </c>
      <c r="D60" s="14" t="s">
        <v>47</v>
      </c>
      <c r="E60" s="14">
        <f>F60</f>
        <v>75.5</v>
      </c>
      <c r="F60" s="14">
        <v>75.5</v>
      </c>
      <c r="G60" s="60">
        <v>0</v>
      </c>
      <c r="H60" s="61"/>
      <c r="I60" s="14">
        <v>75.5</v>
      </c>
      <c r="J60" s="14">
        <v>0</v>
      </c>
      <c r="K60" s="33"/>
    </row>
    <row r="61" spans="1:11" ht="33" customHeight="1" x14ac:dyDescent="0.25">
      <c r="A61" s="13"/>
      <c r="B61" s="40"/>
      <c r="C61" s="14"/>
      <c r="D61" s="14" t="s">
        <v>26</v>
      </c>
      <c r="E61" s="14">
        <f t="shared" ref="E61:E65" si="13">F61</f>
        <v>0</v>
      </c>
      <c r="F61" s="14">
        <v>0</v>
      </c>
      <c r="G61" s="60">
        <v>0</v>
      </c>
      <c r="H61" s="61"/>
      <c r="I61" s="14">
        <v>0</v>
      </c>
      <c r="J61" s="14">
        <v>0</v>
      </c>
      <c r="K61" s="33"/>
    </row>
    <row r="62" spans="1:11" ht="78.75" customHeight="1" x14ac:dyDescent="0.25">
      <c r="A62" s="7" t="s">
        <v>76</v>
      </c>
      <c r="B62" s="40" t="s">
        <v>63</v>
      </c>
      <c r="C62" s="14" t="s">
        <v>25</v>
      </c>
      <c r="D62" s="14" t="s">
        <v>26</v>
      </c>
      <c r="E62" s="14">
        <f t="shared" si="13"/>
        <v>80</v>
      </c>
      <c r="F62" s="19">
        <v>80</v>
      </c>
      <c r="G62" s="102">
        <v>80</v>
      </c>
      <c r="H62" s="103"/>
      <c r="I62" s="19">
        <f>F62-G62</f>
        <v>0</v>
      </c>
      <c r="J62" s="14">
        <f>G62/F62*100</f>
        <v>100</v>
      </c>
      <c r="K62" s="33"/>
    </row>
    <row r="63" spans="1:11" ht="104.25" customHeight="1" x14ac:dyDescent="0.25">
      <c r="A63" s="7" t="s">
        <v>77</v>
      </c>
      <c r="B63" s="40" t="s">
        <v>64</v>
      </c>
      <c r="C63" s="14" t="s">
        <v>25</v>
      </c>
      <c r="D63" s="14" t="s">
        <v>26</v>
      </c>
      <c r="E63" s="14">
        <f t="shared" si="13"/>
        <v>120</v>
      </c>
      <c r="F63" s="14">
        <v>120</v>
      </c>
      <c r="G63" s="106">
        <v>120</v>
      </c>
      <c r="H63" s="107"/>
      <c r="I63" s="19">
        <f t="shared" ref="I63:I65" si="14">F63-G63</f>
        <v>0</v>
      </c>
      <c r="J63" s="14">
        <f t="shared" ref="J63:J65" si="15">G63/F63*100</f>
        <v>100</v>
      </c>
      <c r="K63" s="33"/>
    </row>
    <row r="64" spans="1:11" ht="76.5" x14ac:dyDescent="0.25">
      <c r="A64" s="7" t="s">
        <v>86</v>
      </c>
      <c r="B64" s="41" t="s">
        <v>65</v>
      </c>
      <c r="C64" s="14" t="s">
        <v>25</v>
      </c>
      <c r="D64" s="14" t="s">
        <v>26</v>
      </c>
      <c r="E64" s="14">
        <f t="shared" si="13"/>
        <v>2449.9</v>
      </c>
      <c r="F64" s="19">
        <v>2449.9</v>
      </c>
      <c r="G64" s="89">
        <v>2264.1</v>
      </c>
      <c r="H64" s="90"/>
      <c r="I64" s="19">
        <f t="shared" si="14"/>
        <v>185.80000000000018</v>
      </c>
      <c r="J64" s="14">
        <f t="shared" si="15"/>
        <v>92.416016980284894</v>
      </c>
      <c r="K64" s="33"/>
    </row>
    <row r="65" spans="1:12" ht="31.5" x14ac:dyDescent="0.25">
      <c r="A65" s="7" t="s">
        <v>87</v>
      </c>
      <c r="B65" s="42" t="s">
        <v>66</v>
      </c>
      <c r="C65" s="14" t="s">
        <v>25</v>
      </c>
      <c r="D65" s="14" t="s">
        <v>26</v>
      </c>
      <c r="E65" s="14">
        <f t="shared" si="13"/>
        <v>190</v>
      </c>
      <c r="F65" s="19">
        <v>190</v>
      </c>
      <c r="G65" s="89">
        <v>119.9</v>
      </c>
      <c r="H65" s="90"/>
      <c r="I65" s="19">
        <f t="shared" si="14"/>
        <v>70.099999999999994</v>
      </c>
      <c r="J65" s="14">
        <f t="shared" si="15"/>
        <v>63.10526315789474</v>
      </c>
      <c r="K65" s="33"/>
    </row>
    <row r="66" spans="1:12" ht="20.25" customHeight="1" x14ac:dyDescent="0.25">
      <c r="A66" s="59"/>
      <c r="B66" s="86" t="s">
        <v>34</v>
      </c>
      <c r="C66" s="86"/>
      <c r="D66" s="43" t="s">
        <v>47</v>
      </c>
      <c r="E66" s="105">
        <f>F66</f>
        <v>75.5</v>
      </c>
      <c r="F66" s="105">
        <f>F60</f>
        <v>75.5</v>
      </c>
      <c r="G66" s="106">
        <f>G60</f>
        <v>0</v>
      </c>
      <c r="H66" s="107"/>
      <c r="I66" s="14">
        <f>I60</f>
        <v>75.5</v>
      </c>
      <c r="J66" s="14">
        <f>J60</f>
        <v>0</v>
      </c>
      <c r="K66" s="33"/>
    </row>
    <row r="67" spans="1:12" ht="34.5" customHeight="1" x14ac:dyDescent="0.25">
      <c r="A67" s="59"/>
      <c r="B67" s="86"/>
      <c r="C67" s="86"/>
      <c r="D67" s="43" t="s">
        <v>45</v>
      </c>
      <c r="E67" s="113">
        <f>F67</f>
        <v>4069.9</v>
      </c>
      <c r="F67" s="113">
        <f>F59+F61+F62+F63+F64+F65</f>
        <v>4069.9</v>
      </c>
      <c r="G67" s="111">
        <f>G59+G61+G62+G63+G64+_GoBack</f>
        <v>3460</v>
      </c>
      <c r="H67" s="112"/>
      <c r="I67" s="19">
        <f>F67-G67</f>
        <v>609.90000000000009</v>
      </c>
      <c r="J67" s="14">
        <f>G67/F67*100</f>
        <v>85.014373817538512</v>
      </c>
      <c r="K67" s="33"/>
    </row>
    <row r="68" spans="1:12" ht="15.75" x14ac:dyDescent="0.25">
      <c r="A68" s="59"/>
      <c r="B68" s="86"/>
      <c r="C68" s="86"/>
      <c r="D68" s="43" t="s">
        <v>35</v>
      </c>
      <c r="E68" s="113">
        <f>E66+E67</f>
        <v>4145.3999999999996</v>
      </c>
      <c r="F68" s="113">
        <f>F66+F67</f>
        <v>4145.3999999999996</v>
      </c>
      <c r="G68" s="111">
        <f>G66+G67</f>
        <v>3460</v>
      </c>
      <c r="H68" s="112"/>
      <c r="I68" s="19">
        <f>SUM(I66:I67)</f>
        <v>685.40000000000009</v>
      </c>
      <c r="J68" s="14">
        <f>G68/F68*100</f>
        <v>83.46601051768225</v>
      </c>
      <c r="K68" s="33"/>
    </row>
    <row r="69" spans="1:12" ht="17.25" customHeight="1" x14ac:dyDescent="0.25">
      <c r="A69" s="59"/>
      <c r="B69" s="94" t="s">
        <v>67</v>
      </c>
      <c r="C69" s="94"/>
      <c r="D69" s="44" t="s">
        <v>47</v>
      </c>
      <c r="E69" s="114">
        <f>F69</f>
        <v>175.5</v>
      </c>
      <c r="F69" s="21">
        <f>F49+F66</f>
        <v>175.5</v>
      </c>
      <c r="G69" s="95">
        <f>G49+G66</f>
        <v>100</v>
      </c>
      <c r="H69" s="96"/>
      <c r="I69" s="22">
        <f>F69-G69</f>
        <v>75.5</v>
      </c>
      <c r="J69" s="22">
        <f>G69/F69*100</f>
        <v>56.980056980056979</v>
      </c>
      <c r="K69" s="33"/>
    </row>
    <row r="70" spans="1:12" ht="33" customHeight="1" x14ac:dyDescent="0.25">
      <c r="A70" s="59"/>
      <c r="B70" s="94"/>
      <c r="C70" s="94"/>
      <c r="D70" s="44" t="s">
        <v>45</v>
      </c>
      <c r="E70" s="114">
        <f>E50+E67</f>
        <v>41115.300000000003</v>
      </c>
      <c r="F70" s="21">
        <f>F50+F67</f>
        <v>41115.300000000003</v>
      </c>
      <c r="G70" s="95">
        <f>G50+G67</f>
        <v>34619.800000000003</v>
      </c>
      <c r="H70" s="96"/>
      <c r="I70" s="22">
        <f>F70-G70</f>
        <v>6495.5</v>
      </c>
      <c r="J70" s="22">
        <f t="shared" ref="J70:J72" si="16">G70/F70*100</f>
        <v>84.201744849241038</v>
      </c>
      <c r="K70" s="33"/>
      <c r="L70" s="46"/>
    </row>
    <row r="71" spans="1:12" ht="31.5" customHeight="1" x14ac:dyDescent="0.25">
      <c r="A71" s="59"/>
      <c r="B71" s="94"/>
      <c r="C71" s="94"/>
      <c r="D71" s="44" t="s">
        <v>54</v>
      </c>
      <c r="E71" s="114">
        <f>F71</f>
        <v>9165.7000000000007</v>
      </c>
      <c r="F71" s="21">
        <f>F51</f>
        <v>9165.7000000000007</v>
      </c>
      <c r="G71" s="95">
        <f>G51</f>
        <v>5347.4</v>
      </c>
      <c r="H71" s="96"/>
      <c r="I71" s="23">
        <f>F71-G71</f>
        <v>3818.3000000000011</v>
      </c>
      <c r="J71" s="22">
        <f t="shared" si="16"/>
        <v>58.341425095737364</v>
      </c>
      <c r="K71" s="33"/>
    </row>
    <row r="72" spans="1:12" ht="15" customHeight="1" x14ac:dyDescent="0.25">
      <c r="A72" s="59"/>
      <c r="B72" s="94"/>
      <c r="C72" s="94"/>
      <c r="D72" s="44" t="s">
        <v>35</v>
      </c>
      <c r="E72" s="114">
        <f>SUM(E69:E71)</f>
        <v>50456.5</v>
      </c>
      <c r="F72" s="21">
        <f>F69+F70+F71</f>
        <v>50456.5</v>
      </c>
      <c r="G72" s="95">
        <f>SUM(G69:H71)</f>
        <v>40067.200000000004</v>
      </c>
      <c r="H72" s="96"/>
      <c r="I72" s="22">
        <f>SUM(I69:I71)</f>
        <v>10389.300000000001</v>
      </c>
      <c r="J72" s="22">
        <f t="shared" si="16"/>
        <v>79.409392248768754</v>
      </c>
      <c r="K72" s="33"/>
    </row>
    <row r="73" spans="1:12" ht="15" customHeight="1" x14ac:dyDescent="0.25">
      <c r="A73" s="13"/>
      <c r="B73" s="91" t="s">
        <v>96</v>
      </c>
      <c r="C73" s="92"/>
      <c r="D73" s="92"/>
      <c r="E73" s="92"/>
      <c r="F73" s="92"/>
      <c r="G73" s="92"/>
      <c r="H73" s="92"/>
      <c r="I73" s="92"/>
      <c r="J73" s="93"/>
      <c r="K73" s="33"/>
    </row>
    <row r="74" spans="1:12" ht="15.75" x14ac:dyDescent="0.25">
      <c r="A74" s="97"/>
      <c r="B74" s="98" t="s">
        <v>9</v>
      </c>
      <c r="C74" s="98"/>
      <c r="D74" s="43" t="s">
        <v>47</v>
      </c>
      <c r="E74" s="113">
        <f>F74</f>
        <v>175.5</v>
      </c>
      <c r="F74" s="113">
        <f>F35+F60</f>
        <v>175.5</v>
      </c>
      <c r="G74" s="99">
        <f>G35+G60</f>
        <v>100</v>
      </c>
      <c r="H74" s="100"/>
      <c r="I74" s="14">
        <f>F74-G74</f>
        <v>75.5</v>
      </c>
      <c r="J74" s="14">
        <f>G74/F74*100</f>
        <v>56.980056980056979</v>
      </c>
      <c r="K74" s="33"/>
    </row>
    <row r="75" spans="1:12" ht="31.5" x14ac:dyDescent="0.25">
      <c r="A75" s="97"/>
      <c r="B75" s="98"/>
      <c r="C75" s="98"/>
      <c r="D75" s="43" t="s">
        <v>45</v>
      </c>
      <c r="E75" s="105">
        <f>E70-E78</f>
        <v>30379.300000000003</v>
      </c>
      <c r="F75" s="105">
        <f>F20+F21+F22+F29+F30+F31+F36+F37+F38+F44+F59+F61+F62+F63+F63+F64+F65</f>
        <v>30193.300000000003</v>
      </c>
      <c r="G75" s="60">
        <f>G20+G21+G22+G23+G29+G30+G31+G36+G37+G38+G44+G59+G61+G62+G63+G64+_GoBack</f>
        <v>25293.599999999999</v>
      </c>
      <c r="H75" s="61"/>
      <c r="I75" s="14" t="s">
        <v>68</v>
      </c>
      <c r="J75" s="14">
        <v>83</v>
      </c>
      <c r="K75" s="33"/>
    </row>
    <row r="76" spans="1:12" ht="31.5" x14ac:dyDescent="0.25">
      <c r="A76" s="97"/>
      <c r="B76" s="98"/>
      <c r="C76" s="98"/>
      <c r="D76" s="43" t="s">
        <v>54</v>
      </c>
      <c r="E76" s="109">
        <f>F76</f>
        <v>9165.7000000000007</v>
      </c>
      <c r="F76" s="109">
        <f>F45</f>
        <v>9165.7000000000007</v>
      </c>
      <c r="G76" s="89">
        <f>G51</f>
        <v>5347.4</v>
      </c>
      <c r="H76" s="90"/>
      <c r="I76" s="19">
        <f>F76-G76</f>
        <v>3818.3000000000011</v>
      </c>
      <c r="J76" s="14">
        <f>G76/F76*100</f>
        <v>58.341425095737364</v>
      </c>
      <c r="K76" s="33"/>
    </row>
    <row r="77" spans="1:12" ht="15" customHeight="1" x14ac:dyDescent="0.25">
      <c r="A77" s="97"/>
      <c r="B77" s="98"/>
      <c r="C77" s="98"/>
      <c r="D77" s="44" t="s">
        <v>69</v>
      </c>
      <c r="E77" s="108">
        <f>SUM(E74:E76)</f>
        <v>39720.5</v>
      </c>
      <c r="F77" s="108">
        <f>SUM(F74:F76)</f>
        <v>39534.5</v>
      </c>
      <c r="G77" s="62">
        <f>SUM(G74:H76)</f>
        <v>30741</v>
      </c>
      <c r="H77" s="63"/>
      <c r="I77" s="22">
        <f>F77-G77</f>
        <v>8793.5</v>
      </c>
      <c r="J77" s="22">
        <f>G77/F77*100</f>
        <v>77.757401763017114</v>
      </c>
      <c r="K77" s="33"/>
    </row>
    <row r="78" spans="1:12" ht="32.25" customHeight="1" x14ac:dyDescent="0.25">
      <c r="A78" s="97"/>
      <c r="B78" s="98" t="s">
        <v>70</v>
      </c>
      <c r="C78" s="98"/>
      <c r="D78" s="43" t="s">
        <v>26</v>
      </c>
      <c r="E78" s="105">
        <f>E43</f>
        <v>10736</v>
      </c>
      <c r="F78" s="105">
        <f>F43</f>
        <v>10736</v>
      </c>
      <c r="G78" s="60">
        <f t="shared" ref="G78:H78" si="17">G43</f>
        <v>9326.2000000000007</v>
      </c>
      <c r="H78" s="61">
        <f t="shared" si="17"/>
        <v>0</v>
      </c>
      <c r="I78" s="14">
        <f>F78-G78</f>
        <v>1409.7999999999993</v>
      </c>
      <c r="J78" s="14">
        <f>G78/F78*100</f>
        <v>86.86847988077497</v>
      </c>
      <c r="K78" s="33"/>
    </row>
    <row r="79" spans="1:12" ht="15.75" x14ac:dyDescent="0.25">
      <c r="A79" s="97"/>
      <c r="B79" s="98"/>
      <c r="C79" s="98"/>
      <c r="D79" s="44" t="s">
        <v>71</v>
      </c>
      <c r="E79" s="108">
        <f>E78</f>
        <v>10736</v>
      </c>
      <c r="F79" s="108">
        <f t="shared" ref="F79:H79" si="18">F78</f>
        <v>10736</v>
      </c>
      <c r="G79" s="62">
        <f t="shared" si="18"/>
        <v>9326.2000000000007</v>
      </c>
      <c r="H79" s="63">
        <f t="shared" si="18"/>
        <v>0</v>
      </c>
      <c r="I79" s="22">
        <f>F79-G79</f>
        <v>1409.7999999999993</v>
      </c>
      <c r="J79" s="22">
        <f>J78</f>
        <v>86.86847988077497</v>
      </c>
      <c r="K79" s="26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5" customFormat="1" ht="12.75" x14ac:dyDescent="0.2">
      <c r="A81" s="85" t="s">
        <v>72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</row>
    <row r="82" spans="1:11" s="5" customFormat="1" ht="12.75" x14ac:dyDescent="0.2">
      <c r="A82" s="85" t="s">
        <v>90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</row>
    <row r="83" spans="1:11" ht="18.75" x14ac:dyDescent="0.25">
      <c r="A83" s="83" t="s">
        <v>91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ht="15.75" x14ac:dyDescent="0.25">
      <c r="A84" s="3"/>
    </row>
    <row r="85" spans="1:11" s="5" customFormat="1" ht="12.75" x14ac:dyDescent="0.2">
      <c r="A85" s="85" t="s">
        <v>73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</row>
    <row r="86" spans="1:11" s="5" customFormat="1" ht="12.75" x14ac:dyDescent="0.2">
      <c r="A86" s="85" t="s">
        <v>89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</row>
    <row r="87" spans="1:11" ht="18.75" x14ac:dyDescent="0.25">
      <c r="A87" s="83" t="s">
        <v>92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7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</sheetData>
  <mergeCells count="114">
    <mergeCell ref="A83:K83"/>
    <mergeCell ref="B78:C79"/>
    <mergeCell ref="G78:H78"/>
    <mergeCell ref="G79:H79"/>
    <mergeCell ref="A74:A77"/>
    <mergeCell ref="B74:C77"/>
    <mergeCell ref="G74:H74"/>
    <mergeCell ref="G75:H75"/>
    <mergeCell ref="G76:H76"/>
    <mergeCell ref="A78:A79"/>
    <mergeCell ref="A42:K42"/>
    <mergeCell ref="G20:H20"/>
    <mergeCell ref="G21:H21"/>
    <mergeCell ref="G22:H22"/>
    <mergeCell ref="G23:H23"/>
    <mergeCell ref="A24:A25"/>
    <mergeCell ref="B24:C25"/>
    <mergeCell ref="G24:H24"/>
    <mergeCell ref="G14:H14"/>
    <mergeCell ref="A85:K85"/>
    <mergeCell ref="A86:K86"/>
    <mergeCell ref="G52:H52"/>
    <mergeCell ref="A46:A48"/>
    <mergeCell ref="B46:C48"/>
    <mergeCell ref="G46:H46"/>
    <mergeCell ref="G47:H47"/>
    <mergeCell ref="G48:H48"/>
    <mergeCell ref="G49:H49"/>
    <mergeCell ref="A66:A68"/>
    <mergeCell ref="B73:J73"/>
    <mergeCell ref="A57:K57"/>
    <mergeCell ref="A58:K58"/>
    <mergeCell ref="G51:H51"/>
    <mergeCell ref="A69:A72"/>
    <mergeCell ref="B69:C72"/>
    <mergeCell ref="G69:H69"/>
    <mergeCell ref="G70:H70"/>
    <mergeCell ref="G71:H71"/>
    <mergeCell ref="G72:H72"/>
    <mergeCell ref="G64:H64"/>
    <mergeCell ref="G65:H65"/>
    <mergeCell ref="G77:H77"/>
    <mergeCell ref="A18:K18"/>
    <mergeCell ref="A87:K87"/>
    <mergeCell ref="A10:J10"/>
    <mergeCell ref="K11:K13"/>
    <mergeCell ref="C11:C13"/>
    <mergeCell ref="A81:K81"/>
    <mergeCell ref="A82:K82"/>
    <mergeCell ref="B66:C68"/>
    <mergeCell ref="G66:H66"/>
    <mergeCell ref="G67:H67"/>
    <mergeCell ref="G68:H68"/>
    <mergeCell ref="A56:K56"/>
    <mergeCell ref="G59:H59"/>
    <mergeCell ref="G60:H60"/>
    <mergeCell ref="G61:H61"/>
    <mergeCell ref="G62:H62"/>
    <mergeCell ref="G63:H63"/>
    <mergeCell ref="A53:K53"/>
    <mergeCell ref="B49:C52"/>
    <mergeCell ref="A49:A52"/>
    <mergeCell ref="G45:H45"/>
    <mergeCell ref="A54:K54"/>
    <mergeCell ref="A55:K55"/>
    <mergeCell ref="G50:H50"/>
    <mergeCell ref="G30:H30"/>
    <mergeCell ref="J12:J13"/>
    <mergeCell ref="A15:K15"/>
    <mergeCell ref="A16:K16"/>
    <mergeCell ref="A17:K17"/>
    <mergeCell ref="G31:H31"/>
    <mergeCell ref="G44:H44"/>
    <mergeCell ref="G43:H43"/>
    <mergeCell ref="G41:H41"/>
    <mergeCell ref="G40:H40"/>
    <mergeCell ref="G39:H39"/>
    <mergeCell ref="B39:C41"/>
    <mergeCell ref="A44:A45"/>
    <mergeCell ref="B44:B45"/>
    <mergeCell ref="C44:C45"/>
    <mergeCell ref="G38:H38"/>
    <mergeCell ref="A39:A41"/>
    <mergeCell ref="A26:K26"/>
    <mergeCell ref="A27:K27"/>
    <mergeCell ref="A28:K28"/>
    <mergeCell ref="A34:K34"/>
    <mergeCell ref="B35:B36"/>
    <mergeCell ref="A35:A36"/>
    <mergeCell ref="C35:C36"/>
    <mergeCell ref="A19:K19"/>
    <mergeCell ref="A4:K4"/>
    <mergeCell ref="A5:K5"/>
    <mergeCell ref="A6:K6"/>
    <mergeCell ref="A7:C7"/>
    <mergeCell ref="A9:C9"/>
    <mergeCell ref="G25:H25"/>
    <mergeCell ref="G35:H35"/>
    <mergeCell ref="K35:K41"/>
    <mergeCell ref="G36:H36"/>
    <mergeCell ref="A11:A13"/>
    <mergeCell ref="B11:B13"/>
    <mergeCell ref="D11:D13"/>
    <mergeCell ref="E11:E13"/>
    <mergeCell ref="F11:F13"/>
    <mergeCell ref="I12:I13"/>
    <mergeCell ref="I11:J11"/>
    <mergeCell ref="G11:H13"/>
    <mergeCell ref="G37:H37"/>
    <mergeCell ref="A32:A33"/>
    <mergeCell ref="B32:C33"/>
    <mergeCell ref="G32:H32"/>
    <mergeCell ref="G33:H33"/>
    <mergeCell ref="G29:H29"/>
  </mergeCells>
  <pageMargins left="0.51181102362204722" right="0.31496062992125984" top="0.55118110236220474" bottom="0.35433070866141736" header="0" footer="0"/>
  <pageSetup paperSize="9" scale="93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2015-10-21T06:22:51Z</dcterms:modified>
</cp:coreProperties>
</file>