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Лист1" sheetId="1" r:id="rId1"/>
  </sheets>
  <definedNames>
    <definedName name="_xlnm.Print_Titles" localSheetId="0">Лист1!#REF!</definedName>
  </definedNames>
  <calcPr calcId="125725" refMode="R1C1"/>
</workbook>
</file>

<file path=xl/calcChain.xml><?xml version="1.0" encoding="utf-8"?>
<calcChain xmlns="http://schemas.openxmlformats.org/spreadsheetml/2006/main">
  <c r="J15" i="1"/>
  <c r="I38"/>
  <c r="K38"/>
  <c r="L38"/>
  <c r="L40" l="1"/>
  <c r="K40"/>
  <c r="J40"/>
  <c r="I40"/>
  <c r="K39"/>
  <c r="J39"/>
  <c r="I39"/>
  <c r="L37"/>
  <c r="K37"/>
  <c r="J37"/>
  <c r="I37"/>
  <c r="L36"/>
  <c r="K36"/>
  <c r="J36"/>
  <c r="I36"/>
  <c r="L35"/>
  <c r="K35"/>
  <c r="J35"/>
  <c r="I35"/>
  <c r="L34"/>
  <c r="K34"/>
  <c r="J34"/>
  <c r="I34"/>
  <c r="L33"/>
  <c r="K33"/>
  <c r="J33"/>
  <c r="I33"/>
  <c r="L32"/>
  <c r="K32"/>
  <c r="J32"/>
  <c r="I32"/>
  <c r="K31"/>
  <c r="J31"/>
  <c r="I31"/>
  <c r="L28"/>
  <c r="K28"/>
  <c r="J28"/>
  <c r="I28"/>
  <c r="L27"/>
  <c r="K27"/>
  <c r="J27"/>
  <c r="I27"/>
  <c r="L26"/>
  <c r="K26"/>
  <c r="J26"/>
  <c r="I26"/>
  <c r="L25"/>
  <c r="K25"/>
  <c r="J25"/>
  <c r="I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K19"/>
  <c r="I19"/>
  <c r="L18"/>
  <c r="K18"/>
  <c r="J18"/>
  <c r="I18"/>
  <c r="L16"/>
  <c r="K16"/>
  <c r="J16"/>
  <c r="I16"/>
  <c r="L15"/>
  <c r="K15"/>
  <c r="I15"/>
  <c r="L14"/>
  <c r="K14"/>
  <c r="J14"/>
  <c r="I14"/>
  <c r="L13"/>
  <c r="K13"/>
  <c r="J13"/>
  <c r="I13"/>
  <c r="L11"/>
  <c r="K11"/>
  <c r="J11"/>
  <c r="I11"/>
  <c r="L9"/>
  <c r="K9"/>
  <c r="J9"/>
  <c r="I9"/>
  <c r="H30" l="1"/>
  <c r="H29" s="1"/>
  <c r="G30"/>
  <c r="G29" s="1"/>
  <c r="F30"/>
  <c r="E30"/>
  <c r="E29" s="1"/>
  <c r="D30"/>
  <c r="D29" s="1"/>
  <c r="H17"/>
  <c r="G17"/>
  <c r="F17"/>
  <c r="E17"/>
  <c r="D17"/>
  <c r="H12"/>
  <c r="G12"/>
  <c r="F12"/>
  <c r="E12"/>
  <c r="D12"/>
  <c r="H10"/>
  <c r="G10"/>
  <c r="F10"/>
  <c r="E10"/>
  <c r="D10"/>
  <c r="H8"/>
  <c r="G8"/>
  <c r="F8"/>
  <c r="E8"/>
  <c r="E7" s="1"/>
  <c r="D8"/>
  <c r="K12" l="1"/>
  <c r="L12"/>
  <c r="I12"/>
  <c r="J12"/>
  <c r="K10"/>
  <c r="L10"/>
  <c r="I10"/>
  <c r="J10"/>
  <c r="K8"/>
  <c r="L8"/>
  <c r="I8"/>
  <c r="J8"/>
  <c r="F29"/>
  <c r="K30"/>
  <c r="I30"/>
  <c r="L30"/>
  <c r="J30"/>
  <c r="K17"/>
  <c r="L17"/>
  <c r="I17"/>
  <c r="J17"/>
  <c r="E6"/>
  <c r="D7"/>
  <c r="D6" s="1"/>
  <c r="G7"/>
  <c r="G6" s="1"/>
  <c r="F7"/>
  <c r="H7"/>
  <c r="H6" s="1"/>
  <c r="K7" l="1"/>
  <c r="F6"/>
  <c r="L7"/>
  <c r="I7"/>
  <c r="J7"/>
  <c r="K29"/>
  <c r="L29"/>
  <c r="I29"/>
  <c r="J29"/>
  <c r="K6" l="1"/>
  <c r="L6"/>
  <c r="I6"/>
  <c r="J6"/>
</calcChain>
</file>

<file path=xl/sharedStrings.xml><?xml version="1.0" encoding="utf-8"?>
<sst xmlns="http://schemas.openxmlformats.org/spreadsheetml/2006/main" count="120" uniqueCount="113">
  <si>
    <t>2018 год</t>
  </si>
  <si>
    <t xml:space="preserve">2019 год </t>
  </si>
  <si>
    <t>2020 год</t>
  </si>
  <si>
    <t>2021 год</t>
  </si>
  <si>
    <t xml:space="preserve"> 2022 год</t>
  </si>
  <si>
    <t>ДОХОДЫ</t>
  </si>
  <si>
    <t>1 00 00</t>
  </si>
  <si>
    <t>НАЛОГОВЫЕ И НЕНАЛОГОВЫЕ ДОХОДЫ</t>
  </si>
  <si>
    <t>1 01 00</t>
  </si>
  <si>
    <t>НАЛОГИ НА ПРИБЫЛЬ, ДОХОДЫ</t>
  </si>
  <si>
    <t>1 01 02</t>
  </si>
  <si>
    <t>Налог на доходы физических лиц</t>
  </si>
  <si>
    <t>1 03 00</t>
  </si>
  <si>
    <t>НАЛОГИ НА ТОВАРЫ (РАБОТЫ, УСЛУГИ), РЕАЛИЗУЕМЫЕ НА ТЕРРИТОРИИ РОССИЙСКОЙ ФЕДЕРАЦИИ</t>
  </si>
  <si>
    <t>1 03 02</t>
  </si>
  <si>
    <t>Акцизы по подакцизным товарам (продукции), производимым на территории Российской Федерации</t>
  </si>
  <si>
    <t>1 05 00</t>
  </si>
  <si>
    <t>НАЛОГИ НА СОВОКУПНЫЙ ДОХОД</t>
  </si>
  <si>
    <t>1 05 01</t>
  </si>
  <si>
    <t>Налог, взимаемый в связи с применением упрощенной системы налогообложения</t>
  </si>
  <si>
    <t>1 05 02</t>
  </si>
  <si>
    <t>Единый налог на вмененный доход для отдельных видов деятельности</t>
  </si>
  <si>
    <t>1 05 03</t>
  </si>
  <si>
    <t>Единый сельскохозяйственный налог</t>
  </si>
  <si>
    <t>1 05 04</t>
  </si>
  <si>
    <t>Налог, взимаемый в связи с применением патентной системы налогообложения</t>
  </si>
  <si>
    <t>1 06 00</t>
  </si>
  <si>
    <t>НАЛОГИ НА ИМУЩЕСТВО</t>
  </si>
  <si>
    <t>1 06 01</t>
  </si>
  <si>
    <t>Налог на имущество физических лиц</t>
  </si>
  <si>
    <t>1 06 04</t>
  </si>
  <si>
    <t>Транспортный налог</t>
  </si>
  <si>
    <t>1 06 06</t>
  </si>
  <si>
    <t xml:space="preserve">Земельный налог </t>
  </si>
  <si>
    <t>1 08 00</t>
  </si>
  <si>
    <t>ГОСУДАРСТВЕННАЯ ПОШЛИНА</t>
  </si>
  <si>
    <t>1 09 00</t>
  </si>
  <si>
    <t>ЗАДОЛЖЕННОСТЬ И ПЕРЕРАСЧЕТЫ ПО ОТМЕНЕННЫМ НАЛОГАМ, СБОРАМ И ИНЫМ ОБЯЗАТЕЛЬНЫМ ПЛАТЕЖАМ</t>
  </si>
  <si>
    <t>1 11 00</t>
  </si>
  <si>
    <t>ДОХОДЫ ОТ ИСПОЛЬЗОВАНИЯ ИМУЩЕСТВА, НАХОДЯЩЕГОСЯ В ГОСУДАРСТВЕННОЙ И МУНИЦИПАЛЬНОЙ СОБСТВЕННОСТИ</t>
  </si>
  <si>
    <t>1 12 00</t>
  </si>
  <si>
    <t>ПЛАТЕЖИ ПРИ ПОЛЬЗОВАНИИ ПРИРОДНЫМИ РЕСУРСАМИ</t>
  </si>
  <si>
    <t>1 13 00</t>
  </si>
  <si>
    <t>ДОХОДЫ ОТ ОКАЗАНИЯ ПЛАТНЫХ УСЛУГ И КОМПЕНСАЦИИ ЗАТРАТ ГОСУДАРСТВА</t>
  </si>
  <si>
    <t>1 14 00</t>
  </si>
  <si>
    <t>ДОХОДЫ ОТ ПРОДАЖИ МАТЕРИАЛЬНЫХ И НЕМАТЕРИАЛЬНЫХ АКТИВОВ</t>
  </si>
  <si>
    <t>1 16 00</t>
  </si>
  <si>
    <t>ШТРАФЫ, САНКЦИИ, ВОЗМЕЩЕНИЕ УЩЕРБА</t>
  </si>
  <si>
    <t>1 17 00</t>
  </si>
  <si>
    <t>ПРОЧИЕ НЕНАЛОГОВЫЕ ДОХОДЫ</t>
  </si>
  <si>
    <t>2 00 00</t>
  </si>
  <si>
    <t xml:space="preserve"> БЕЗВОЗМЕЗДНЫЕ ПОСТУПЛЕНИЯ</t>
  </si>
  <si>
    <t>2 02 00</t>
  </si>
  <si>
    <t>Безвозмездные поступления от других бюджетов бюджетной системы Российской Федерации</t>
  </si>
  <si>
    <t>2 02 15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</si>
  <si>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</si>
  <si>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</si>
  <si>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2 02 19</t>
  </si>
  <si>
    <t>Прочие дотации бюджетам городских округов</t>
  </si>
  <si>
    <t>2 02 20</t>
  </si>
  <si>
    <t>Субсидии бюджетам бюджетной системы Российской Федерации (межбюджетные субсидии)</t>
  </si>
  <si>
    <t>2 02 30</t>
  </si>
  <si>
    <t>Субвенции бюджетам бюджетной системы Российской Федерации</t>
  </si>
  <si>
    <t>2 02 40</t>
  </si>
  <si>
    <t>Иные межбюджетные трансферты</t>
  </si>
  <si>
    <t>2 07 00</t>
  </si>
  <si>
    <t>Прочие безвозмездные поступления</t>
  </si>
  <si>
    <t>2 19 00</t>
  </si>
  <si>
    <t>Возврат остатков субсидий, субвенций и иных межбюджетных трансфертов, имеющих целевое назначение, прошлых лет</t>
  </si>
  <si>
    <t>№ 
п/п</t>
  </si>
  <si>
    <t>Код доходов</t>
  </si>
  <si>
    <t>Наименование доходов</t>
  </si>
  <si>
    <t>отчёт, тыс.рублей</t>
  </si>
  <si>
    <t>ожидаемое исполнение, тыс.рублей</t>
  </si>
  <si>
    <t>проект, тыс.рублей</t>
  </si>
  <si>
    <t>отклонение, тыс.рублей</t>
  </si>
  <si>
    <t>отношение, %</t>
  </si>
  <si>
    <t>1.</t>
  </si>
  <si>
    <t>2.</t>
  </si>
  <si>
    <t>2.1.</t>
  </si>
  <si>
    <t>3.</t>
  </si>
  <si>
    <t>3.1.</t>
  </si>
  <si>
    <t>3.2.</t>
  </si>
  <si>
    <t>3.3.</t>
  </si>
  <si>
    <t>3.4.</t>
  </si>
  <si>
    <t>4.</t>
  </si>
  <si>
    <t>4.1.</t>
  </si>
  <si>
    <t>4.2.</t>
  </si>
  <si>
    <t>5.</t>
  </si>
  <si>
    <t>6.</t>
  </si>
  <si>
    <t>7.</t>
  </si>
  <si>
    <t>8.</t>
  </si>
  <si>
    <t>9.</t>
  </si>
  <si>
    <t>10.</t>
  </si>
  <si>
    <t>11.</t>
  </si>
  <si>
    <t>12.</t>
  </si>
  <si>
    <t>12.1.</t>
  </si>
  <si>
    <t>12.2.</t>
  </si>
  <si>
    <t>12.3.</t>
  </si>
  <si>
    <t>12.4.</t>
  </si>
  <si>
    <t>12.5.</t>
  </si>
  <si>
    <t>12.6.</t>
  </si>
  <si>
    <t>13.</t>
  </si>
  <si>
    <t>14.</t>
  </si>
  <si>
    <t>15.</t>
  </si>
  <si>
    <t>Сравнение проекта 2020 года с ожидаемым исполнением за 2019 год</t>
  </si>
  <si>
    <t>Сведения о доходах  бюджета города Югорска по видам доходов на 2020 год и на плановый период 2021 и 2022 годов 
в сравнении с ожидаемым исполнением за 2019 год и отчетом за 2018 год</t>
  </si>
  <si>
    <t>Сравнение 
проекта 2020 года с отчетом за 2018 год</t>
  </si>
  <si>
    <t>4.3.</t>
  </si>
  <si>
    <t>2 03 00</t>
  </si>
  <si>
    <t>Безвозмездные поступления от государственных (муниципальных) организаций</t>
  </si>
  <si>
    <t>Прочие дотации</t>
  </si>
  <si>
    <t>12.7.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</si>
</sst>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2"/>
      <color theme="1"/>
      <name val="Cambria"/>
      <family val="2"/>
      <charset val="204"/>
      <scheme val="maj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top" wrapText="1"/>
    </xf>
    <xf numFmtId="16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2" xfId="2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wrapText="1"/>
    </xf>
    <xf numFmtId="0" fontId="1" fillId="0" borderId="1" xfId="0" applyFont="1" applyFill="1" applyBorder="1" applyAlignment="1">
      <alignment horizontal="left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0"/>
  <sheetViews>
    <sheetView showGridLines="0" tabSelected="1" zoomScale="110" zoomScaleNormal="110" zoomScaleSheetLayoutView="90" workbookViewId="0">
      <selection activeCell="C10" sqref="C10"/>
    </sheetView>
  </sheetViews>
  <sheetFormatPr defaultColWidth="8.88671875" defaultRowHeight="15.75"/>
  <cols>
    <col min="1" max="1" width="4.88671875" style="1" customWidth="1"/>
    <col min="2" max="2" width="6.77734375" style="2" customWidth="1"/>
    <col min="3" max="3" width="36" style="1" customWidth="1"/>
    <col min="4" max="5" width="11.21875" style="1" customWidth="1"/>
    <col min="6" max="6" width="10.33203125" style="1" bestFit="1" customWidth="1"/>
    <col min="7" max="8" width="10.109375" style="1" customWidth="1"/>
    <col min="9" max="9" width="11.21875" style="1" customWidth="1"/>
    <col min="10" max="10" width="10.21875" style="1" customWidth="1"/>
    <col min="11" max="11" width="10.6640625" style="1" customWidth="1"/>
    <col min="12" max="12" width="10.21875" style="1" customWidth="1"/>
    <col min="13" max="16384" width="8.88671875" style="1"/>
  </cols>
  <sheetData>
    <row r="1" spans="1:12" ht="51.75" customHeight="1">
      <c r="A1" s="22" t="s">
        <v>106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>
      <c r="A2" s="6"/>
      <c r="C2" s="7"/>
      <c r="E2" s="3"/>
    </row>
    <row r="3" spans="1:12" ht="48.75" customHeight="1">
      <c r="A3" s="23" t="s">
        <v>69</v>
      </c>
      <c r="B3" s="25" t="s">
        <v>70</v>
      </c>
      <c r="C3" s="25" t="s">
        <v>71</v>
      </c>
      <c r="D3" s="8" t="s">
        <v>0</v>
      </c>
      <c r="E3" s="8" t="s">
        <v>1</v>
      </c>
      <c r="F3" s="8" t="s">
        <v>2</v>
      </c>
      <c r="G3" s="8" t="s">
        <v>3</v>
      </c>
      <c r="H3" s="8" t="s">
        <v>4</v>
      </c>
      <c r="I3" s="26" t="s">
        <v>107</v>
      </c>
      <c r="J3" s="27"/>
      <c r="K3" s="26" t="s">
        <v>105</v>
      </c>
      <c r="L3" s="27"/>
    </row>
    <row r="4" spans="1:12" ht="45.75" customHeight="1">
      <c r="A4" s="24"/>
      <c r="B4" s="25"/>
      <c r="C4" s="25"/>
      <c r="D4" s="21" t="s">
        <v>72</v>
      </c>
      <c r="E4" s="9" t="s">
        <v>73</v>
      </c>
      <c r="F4" s="9" t="s">
        <v>74</v>
      </c>
      <c r="G4" s="9" t="s">
        <v>74</v>
      </c>
      <c r="H4" s="9" t="s">
        <v>74</v>
      </c>
      <c r="I4" s="10" t="s">
        <v>75</v>
      </c>
      <c r="J4" s="10" t="s">
        <v>76</v>
      </c>
      <c r="K4" s="10" t="s">
        <v>75</v>
      </c>
      <c r="L4" s="10" t="s">
        <v>76</v>
      </c>
    </row>
    <row r="5" spans="1:12">
      <c r="A5" s="11">
        <v>1</v>
      </c>
      <c r="B5" s="9">
        <v>2</v>
      </c>
      <c r="C5" s="12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4">
        <v>9</v>
      </c>
      <c r="J5" s="4">
        <v>10</v>
      </c>
      <c r="K5" s="4">
        <v>11</v>
      </c>
      <c r="L5" s="4">
        <v>12</v>
      </c>
    </row>
    <row r="6" spans="1:12">
      <c r="A6" s="29"/>
      <c r="B6" s="30"/>
      <c r="C6" s="37" t="s">
        <v>5</v>
      </c>
      <c r="D6" s="31">
        <f>SUM(D7+D29)</f>
        <v>3835739.3999999994</v>
      </c>
      <c r="E6" s="31">
        <f t="shared" ref="E6:H6" si="0">SUM(E7+E29)</f>
        <v>3990468.5</v>
      </c>
      <c r="F6" s="31">
        <f t="shared" si="0"/>
        <v>3287684.5</v>
      </c>
      <c r="G6" s="31">
        <f t="shared" si="0"/>
        <v>3126519.8</v>
      </c>
      <c r="H6" s="31">
        <f t="shared" si="0"/>
        <v>3737501.0999999996</v>
      </c>
      <c r="I6" s="32">
        <f>SUM(F6-D6)</f>
        <v>-548054.89999999944</v>
      </c>
      <c r="J6" s="33">
        <f>SUM(F6/D6)*100</f>
        <v>85.711883867814393</v>
      </c>
      <c r="K6" s="32">
        <f>SUM(F6-E6)</f>
        <v>-702784</v>
      </c>
      <c r="L6" s="33">
        <f>SUM(F6/E6)*100</f>
        <v>82.388433839284787</v>
      </c>
    </row>
    <row r="7" spans="1:12" s="5" customFormat="1" ht="31.5">
      <c r="A7" s="29"/>
      <c r="B7" s="34" t="s">
        <v>6</v>
      </c>
      <c r="C7" s="39" t="s">
        <v>7</v>
      </c>
      <c r="D7" s="35">
        <f>SUM(D8+D10+D12+D17+D21+D23+D24+D25+D26+D27+D22+D28)</f>
        <v>1133512.3</v>
      </c>
      <c r="E7" s="35">
        <f>SUM(E8+E10+E12+E17+E21+E23+E24+E25+E26+E27+E28)</f>
        <v>1378175</v>
      </c>
      <c r="F7" s="35">
        <f>SUM(F8+F10+F12+F17+F21+F23+F24+F25+F26+F27)+F28</f>
        <v>1435969.1</v>
      </c>
      <c r="G7" s="35">
        <f>SUM(G8+G10+G12+G17+G21+G23+G24+G25+G26+G27)+G28</f>
        <v>1381591.4</v>
      </c>
      <c r="H7" s="35">
        <f>SUM(H8+H10+H12+H17+H21+H23+H24+H25+H26+H27)+H28</f>
        <v>1418545.3</v>
      </c>
      <c r="I7" s="32">
        <f t="shared" ref="I7:I40" si="1">SUM(F7-D7)</f>
        <v>302456.80000000005</v>
      </c>
      <c r="J7" s="33">
        <f t="shared" ref="J7:J40" si="2">SUM(F7/D7)*100</f>
        <v>126.68315112240069</v>
      </c>
      <c r="K7" s="32">
        <f t="shared" ref="K7:K40" si="3">SUM(F7-E7)</f>
        <v>57794.100000000093</v>
      </c>
      <c r="L7" s="33">
        <f t="shared" ref="L7:L40" si="4">SUM(F7/E7)*100</f>
        <v>104.19352404447912</v>
      </c>
    </row>
    <row r="8" spans="1:12">
      <c r="A8" s="14"/>
      <c r="B8" s="17" t="s">
        <v>8</v>
      </c>
      <c r="C8" s="28" t="s">
        <v>9</v>
      </c>
      <c r="D8" s="18">
        <f>SUM(D9)</f>
        <v>810719.7</v>
      </c>
      <c r="E8" s="18">
        <f>SUM(E9)</f>
        <v>1076214.6000000001</v>
      </c>
      <c r="F8" s="18">
        <f>SUM(F9)</f>
        <v>1146103.3999999999</v>
      </c>
      <c r="G8" s="18">
        <f>G9</f>
        <v>1089148.2</v>
      </c>
      <c r="H8" s="18">
        <f>H9</f>
        <v>1124969.3999999999</v>
      </c>
      <c r="I8" s="15">
        <f t="shared" si="1"/>
        <v>335383.69999999995</v>
      </c>
      <c r="J8" s="16">
        <f t="shared" si="2"/>
        <v>141.36863826054798</v>
      </c>
      <c r="K8" s="15">
        <f t="shared" si="3"/>
        <v>69888.799999999814</v>
      </c>
      <c r="L8" s="16">
        <f t="shared" si="4"/>
        <v>106.49394646755394</v>
      </c>
    </row>
    <row r="9" spans="1:12">
      <c r="A9" s="11" t="s">
        <v>77</v>
      </c>
      <c r="B9" s="17" t="s">
        <v>10</v>
      </c>
      <c r="C9" s="28" t="s">
        <v>11</v>
      </c>
      <c r="D9" s="18">
        <v>810719.7</v>
      </c>
      <c r="E9" s="18">
        <v>1076214.6000000001</v>
      </c>
      <c r="F9" s="18">
        <v>1146103.3999999999</v>
      </c>
      <c r="G9" s="18">
        <v>1089148.2</v>
      </c>
      <c r="H9" s="18">
        <v>1124969.3999999999</v>
      </c>
      <c r="I9" s="15">
        <f t="shared" si="1"/>
        <v>335383.69999999995</v>
      </c>
      <c r="J9" s="16">
        <f t="shared" si="2"/>
        <v>141.36863826054798</v>
      </c>
      <c r="K9" s="15">
        <f t="shared" si="3"/>
        <v>69888.799999999814</v>
      </c>
      <c r="L9" s="16">
        <f t="shared" si="4"/>
        <v>106.49394646755394</v>
      </c>
    </row>
    <row r="10" spans="1:12" ht="63.75" customHeight="1">
      <c r="A10" s="11" t="s">
        <v>78</v>
      </c>
      <c r="B10" s="17" t="s">
        <v>12</v>
      </c>
      <c r="C10" s="28" t="s">
        <v>13</v>
      </c>
      <c r="D10" s="18">
        <f>SUM(D11)</f>
        <v>21720.9</v>
      </c>
      <c r="E10" s="18">
        <f>SUM(E11)</f>
        <v>24884.7</v>
      </c>
      <c r="F10" s="18">
        <f>SUM(F11)</f>
        <v>23174.9</v>
      </c>
      <c r="G10" s="18">
        <f>G11</f>
        <v>25345.1</v>
      </c>
      <c r="H10" s="18">
        <f>H11</f>
        <v>25345.1</v>
      </c>
      <c r="I10" s="15">
        <f t="shared" si="1"/>
        <v>1454</v>
      </c>
      <c r="J10" s="16">
        <f t="shared" si="2"/>
        <v>106.69401359980479</v>
      </c>
      <c r="K10" s="15">
        <f t="shared" si="3"/>
        <v>-1709.7999999999993</v>
      </c>
      <c r="L10" s="16">
        <f t="shared" si="4"/>
        <v>93.129111462063037</v>
      </c>
    </row>
    <row r="11" spans="1:12" ht="47.25">
      <c r="A11" s="11" t="s">
        <v>79</v>
      </c>
      <c r="B11" s="17" t="s">
        <v>14</v>
      </c>
      <c r="C11" s="28" t="s">
        <v>15</v>
      </c>
      <c r="D11" s="18">
        <v>21720.9</v>
      </c>
      <c r="E11" s="18">
        <v>24884.7</v>
      </c>
      <c r="F11" s="18">
        <v>23174.9</v>
      </c>
      <c r="G11" s="18">
        <v>25345.1</v>
      </c>
      <c r="H11" s="18">
        <v>25345.1</v>
      </c>
      <c r="I11" s="15">
        <f t="shared" si="1"/>
        <v>1454</v>
      </c>
      <c r="J11" s="16">
        <f t="shared" si="2"/>
        <v>106.69401359980479</v>
      </c>
      <c r="K11" s="15">
        <f t="shared" si="3"/>
        <v>-1709.7999999999993</v>
      </c>
      <c r="L11" s="16">
        <f t="shared" si="4"/>
        <v>93.129111462063037</v>
      </c>
    </row>
    <row r="12" spans="1:12">
      <c r="A12" s="11" t="s">
        <v>80</v>
      </c>
      <c r="B12" s="17" t="s">
        <v>16</v>
      </c>
      <c r="C12" s="19" t="s">
        <v>17</v>
      </c>
      <c r="D12" s="18">
        <f>SUM(D13:D16)</f>
        <v>96038.3</v>
      </c>
      <c r="E12" s="18">
        <f>SUM(E13:E16)</f>
        <v>93604.3</v>
      </c>
      <c r="F12" s="18">
        <f>SUM(F13:F16)</f>
        <v>102488.5</v>
      </c>
      <c r="G12" s="18">
        <f>SUM(G13:G16)</f>
        <v>104553.4</v>
      </c>
      <c r="H12" s="18">
        <f>SUM(H13:H16)</f>
        <v>113109.2</v>
      </c>
      <c r="I12" s="15">
        <f t="shared" si="1"/>
        <v>6450.1999999999971</v>
      </c>
      <c r="J12" s="16">
        <f t="shared" si="2"/>
        <v>106.71627881792993</v>
      </c>
      <c r="K12" s="15">
        <f t="shared" si="3"/>
        <v>8884.1999999999971</v>
      </c>
      <c r="L12" s="16">
        <f t="shared" si="4"/>
        <v>109.49123063790873</v>
      </c>
    </row>
    <row r="13" spans="1:12" ht="31.5">
      <c r="A13" s="11" t="s">
        <v>81</v>
      </c>
      <c r="B13" s="17" t="s">
        <v>18</v>
      </c>
      <c r="C13" s="19" t="s">
        <v>19</v>
      </c>
      <c r="D13" s="18">
        <v>68031.199999999997</v>
      </c>
      <c r="E13" s="18">
        <v>63738.3</v>
      </c>
      <c r="F13" s="18">
        <v>70041</v>
      </c>
      <c r="G13" s="18">
        <v>93665.9</v>
      </c>
      <c r="H13" s="18">
        <v>101168.7</v>
      </c>
      <c r="I13" s="15">
        <f t="shared" si="1"/>
        <v>2009.8000000000029</v>
      </c>
      <c r="J13" s="16">
        <f t="shared" si="2"/>
        <v>102.95423276379074</v>
      </c>
      <c r="K13" s="15">
        <f t="shared" si="3"/>
        <v>6302.6999999999971</v>
      </c>
      <c r="L13" s="16">
        <f t="shared" si="4"/>
        <v>109.88840304808882</v>
      </c>
    </row>
    <row r="14" spans="1:12" ht="31.5">
      <c r="A14" s="11" t="s">
        <v>82</v>
      </c>
      <c r="B14" s="17" t="s">
        <v>20</v>
      </c>
      <c r="C14" s="19" t="s">
        <v>21</v>
      </c>
      <c r="D14" s="18">
        <v>21170.5</v>
      </c>
      <c r="E14" s="18">
        <v>20220.7</v>
      </c>
      <c r="F14" s="18">
        <v>22600</v>
      </c>
      <c r="G14" s="18">
        <v>0</v>
      </c>
      <c r="H14" s="18">
        <v>0</v>
      </c>
      <c r="I14" s="15">
        <f t="shared" si="1"/>
        <v>1429.5</v>
      </c>
      <c r="J14" s="16">
        <f t="shared" si="2"/>
        <v>106.75232044590351</v>
      </c>
      <c r="K14" s="15">
        <f t="shared" si="3"/>
        <v>2379.2999999999993</v>
      </c>
      <c r="L14" s="16">
        <f t="shared" si="4"/>
        <v>111.76665496248891</v>
      </c>
    </row>
    <row r="15" spans="1:12">
      <c r="A15" s="11" t="s">
        <v>83</v>
      </c>
      <c r="B15" s="17" t="s">
        <v>22</v>
      </c>
      <c r="C15" s="28" t="s">
        <v>23</v>
      </c>
      <c r="D15" s="18">
        <v>544.29999999999995</v>
      </c>
      <c r="E15" s="18">
        <v>3145.3</v>
      </c>
      <c r="F15" s="18">
        <v>3100</v>
      </c>
      <c r="G15" s="18">
        <v>1800</v>
      </c>
      <c r="H15" s="18">
        <v>1800</v>
      </c>
      <c r="I15" s="15">
        <f t="shared" si="1"/>
        <v>2555.6999999999998</v>
      </c>
      <c r="J15" s="16">
        <f t="shared" si="2"/>
        <v>569.53885724784129</v>
      </c>
      <c r="K15" s="15">
        <f t="shared" si="3"/>
        <v>-45.300000000000182</v>
      </c>
      <c r="L15" s="16">
        <f t="shared" si="4"/>
        <v>98.559755826153307</v>
      </c>
    </row>
    <row r="16" spans="1:12" ht="31.5">
      <c r="A16" s="11" t="s">
        <v>84</v>
      </c>
      <c r="B16" s="17" t="s">
        <v>24</v>
      </c>
      <c r="C16" s="19" t="s">
        <v>25</v>
      </c>
      <c r="D16" s="18">
        <v>6292.3</v>
      </c>
      <c r="E16" s="18">
        <v>6500</v>
      </c>
      <c r="F16" s="18">
        <v>6747.5</v>
      </c>
      <c r="G16" s="18">
        <v>9087.5</v>
      </c>
      <c r="H16" s="18">
        <v>10140.5</v>
      </c>
      <c r="I16" s="15">
        <f t="shared" si="1"/>
        <v>455.19999999999982</v>
      </c>
      <c r="J16" s="16">
        <f t="shared" si="2"/>
        <v>107.23423867266342</v>
      </c>
      <c r="K16" s="15">
        <f t="shared" si="3"/>
        <v>247.5</v>
      </c>
      <c r="L16" s="16">
        <f t="shared" si="4"/>
        <v>103.80769230769231</v>
      </c>
    </row>
    <row r="17" spans="1:12">
      <c r="A17" s="11" t="s">
        <v>85</v>
      </c>
      <c r="B17" s="17" t="s">
        <v>26</v>
      </c>
      <c r="C17" s="28" t="s">
        <v>27</v>
      </c>
      <c r="D17" s="18">
        <f>SUM(D18:D20)</f>
        <v>61507.4</v>
      </c>
      <c r="E17" s="18">
        <f>SUM(E18:E20)</f>
        <v>51024.9</v>
      </c>
      <c r="F17" s="18">
        <f>SUM(F18:F20)</f>
        <v>79832.100000000006</v>
      </c>
      <c r="G17" s="18">
        <f>SUM(G18:G20)</f>
        <v>79930.399999999994</v>
      </c>
      <c r="H17" s="18">
        <f>SUM(H18:H20)</f>
        <v>79961.700000000012</v>
      </c>
      <c r="I17" s="15">
        <f t="shared" si="1"/>
        <v>18324.700000000004</v>
      </c>
      <c r="J17" s="16">
        <f t="shared" si="2"/>
        <v>129.79267535288437</v>
      </c>
      <c r="K17" s="15">
        <f t="shared" si="3"/>
        <v>28807.200000000004</v>
      </c>
      <c r="L17" s="16">
        <f t="shared" si="4"/>
        <v>156.45714151326118</v>
      </c>
    </row>
    <row r="18" spans="1:12">
      <c r="A18" s="11" t="s">
        <v>86</v>
      </c>
      <c r="B18" s="17" t="s">
        <v>28</v>
      </c>
      <c r="C18" s="28" t="s">
        <v>29</v>
      </c>
      <c r="D18" s="18">
        <v>24342</v>
      </c>
      <c r="E18" s="18">
        <v>15402.5</v>
      </c>
      <c r="F18" s="18">
        <v>26265.3</v>
      </c>
      <c r="G18" s="18">
        <v>26265.3</v>
      </c>
      <c r="H18" s="18">
        <v>26265.3</v>
      </c>
      <c r="I18" s="15">
        <f t="shared" si="1"/>
        <v>1923.2999999999993</v>
      </c>
      <c r="J18" s="16">
        <f t="shared" si="2"/>
        <v>107.90115849149618</v>
      </c>
      <c r="K18" s="15">
        <f t="shared" si="3"/>
        <v>10862.8</v>
      </c>
      <c r="L18" s="16">
        <f t="shared" si="4"/>
        <v>170.52621327706541</v>
      </c>
    </row>
    <row r="19" spans="1:12">
      <c r="A19" s="11" t="s">
        <v>87</v>
      </c>
      <c r="B19" s="17" t="s">
        <v>30</v>
      </c>
      <c r="C19" s="28" t="s">
        <v>31</v>
      </c>
      <c r="D19" s="18">
        <v>0</v>
      </c>
      <c r="E19" s="18">
        <v>0</v>
      </c>
      <c r="F19" s="18">
        <v>13824</v>
      </c>
      <c r="G19" s="18">
        <v>13824</v>
      </c>
      <c r="H19" s="18">
        <v>13824</v>
      </c>
      <c r="I19" s="15">
        <f t="shared" si="1"/>
        <v>13824</v>
      </c>
      <c r="J19" s="16">
        <v>0</v>
      </c>
      <c r="K19" s="15">
        <f t="shared" si="3"/>
        <v>13824</v>
      </c>
      <c r="L19" s="16">
        <v>0</v>
      </c>
    </row>
    <row r="20" spans="1:12">
      <c r="A20" s="11" t="s">
        <v>108</v>
      </c>
      <c r="B20" s="17" t="s">
        <v>32</v>
      </c>
      <c r="C20" s="28" t="s">
        <v>33</v>
      </c>
      <c r="D20" s="18">
        <v>37165.4</v>
      </c>
      <c r="E20" s="18">
        <v>35622.400000000001</v>
      </c>
      <c r="F20" s="18">
        <v>39742.800000000003</v>
      </c>
      <c r="G20" s="18">
        <v>39841.1</v>
      </c>
      <c r="H20" s="18">
        <v>39872.400000000001</v>
      </c>
      <c r="I20" s="15">
        <f t="shared" si="1"/>
        <v>2577.4000000000015</v>
      </c>
      <c r="J20" s="16">
        <f t="shared" si="2"/>
        <v>106.93494486807622</v>
      </c>
      <c r="K20" s="15">
        <f t="shared" si="3"/>
        <v>4120.4000000000015</v>
      </c>
      <c r="L20" s="16">
        <f t="shared" si="4"/>
        <v>111.56687926697808</v>
      </c>
    </row>
    <row r="21" spans="1:12">
      <c r="A21" s="11" t="s">
        <v>88</v>
      </c>
      <c r="B21" s="17" t="s">
        <v>34</v>
      </c>
      <c r="C21" s="19" t="s">
        <v>35</v>
      </c>
      <c r="D21" s="18">
        <v>5938.1</v>
      </c>
      <c r="E21" s="18">
        <v>4746.7</v>
      </c>
      <c r="F21" s="18">
        <v>4815</v>
      </c>
      <c r="G21" s="18">
        <v>4865</v>
      </c>
      <c r="H21" s="18">
        <v>4865</v>
      </c>
      <c r="I21" s="15">
        <f t="shared" si="1"/>
        <v>-1123.1000000000004</v>
      </c>
      <c r="J21" s="16">
        <f t="shared" si="2"/>
        <v>81.086542833566284</v>
      </c>
      <c r="K21" s="15">
        <f t="shared" si="3"/>
        <v>68.300000000000182</v>
      </c>
      <c r="L21" s="16">
        <f t="shared" si="4"/>
        <v>101.4388943897866</v>
      </c>
    </row>
    <row r="22" spans="1:12" ht="47.25" hidden="1">
      <c r="A22" s="11" t="s">
        <v>89</v>
      </c>
      <c r="B22" s="17" t="s">
        <v>36</v>
      </c>
      <c r="C22" s="28" t="s">
        <v>37</v>
      </c>
      <c r="D22" s="18">
        <v>0</v>
      </c>
      <c r="E22" s="18"/>
      <c r="F22" s="18"/>
      <c r="G22" s="18"/>
      <c r="H22" s="18"/>
      <c r="I22" s="15">
        <f t="shared" si="1"/>
        <v>0</v>
      </c>
      <c r="J22" s="16" t="e">
        <f t="shared" si="2"/>
        <v>#DIV/0!</v>
      </c>
      <c r="K22" s="15">
        <f t="shared" si="3"/>
        <v>0</v>
      </c>
      <c r="L22" s="16" t="e">
        <f t="shared" si="4"/>
        <v>#DIV/0!</v>
      </c>
    </row>
    <row r="23" spans="1:12" ht="63">
      <c r="A23" s="11" t="s">
        <v>89</v>
      </c>
      <c r="B23" s="17" t="s">
        <v>38</v>
      </c>
      <c r="C23" s="19" t="s">
        <v>39</v>
      </c>
      <c r="D23" s="18">
        <v>76517.7</v>
      </c>
      <c r="E23" s="18">
        <v>69009</v>
      </c>
      <c r="F23" s="18">
        <v>54837</v>
      </c>
      <c r="G23" s="18">
        <v>54922</v>
      </c>
      <c r="H23" s="18">
        <v>48866.6</v>
      </c>
      <c r="I23" s="15">
        <f t="shared" si="1"/>
        <v>-21680.699999999997</v>
      </c>
      <c r="J23" s="16">
        <f t="shared" si="2"/>
        <v>71.665771448958864</v>
      </c>
      <c r="K23" s="15">
        <f t="shared" si="3"/>
        <v>-14172</v>
      </c>
      <c r="L23" s="16">
        <f t="shared" si="4"/>
        <v>79.463548232839202</v>
      </c>
    </row>
    <row r="24" spans="1:12" ht="31.5">
      <c r="A24" s="11" t="s">
        <v>90</v>
      </c>
      <c r="B24" s="17" t="s">
        <v>40</v>
      </c>
      <c r="C24" s="19" t="s">
        <v>41</v>
      </c>
      <c r="D24" s="18">
        <v>3420.9</v>
      </c>
      <c r="E24" s="18">
        <v>-80.099999999999994</v>
      </c>
      <c r="F24" s="18">
        <v>3150</v>
      </c>
      <c r="G24" s="18">
        <v>3150</v>
      </c>
      <c r="H24" s="18">
        <v>3150</v>
      </c>
      <c r="I24" s="15">
        <f t="shared" si="1"/>
        <v>-270.90000000000009</v>
      </c>
      <c r="J24" s="16">
        <f t="shared" si="2"/>
        <v>92.081031307550646</v>
      </c>
      <c r="K24" s="15">
        <f t="shared" si="3"/>
        <v>3230.1</v>
      </c>
      <c r="L24" s="16">
        <f t="shared" si="4"/>
        <v>-3932.5842696629215</v>
      </c>
    </row>
    <row r="25" spans="1:12" ht="47.25">
      <c r="A25" s="11" t="s">
        <v>91</v>
      </c>
      <c r="B25" s="17" t="s">
        <v>42</v>
      </c>
      <c r="C25" s="19" t="s">
        <v>43</v>
      </c>
      <c r="D25" s="18">
        <v>5625.9</v>
      </c>
      <c r="E25" s="18">
        <v>14000.2</v>
      </c>
      <c r="F25" s="18">
        <v>397.3</v>
      </c>
      <c r="G25" s="18">
        <v>384.9</v>
      </c>
      <c r="H25" s="18">
        <v>384.9</v>
      </c>
      <c r="I25" s="15">
        <f t="shared" si="1"/>
        <v>-5228.5999999999995</v>
      </c>
      <c r="J25" s="16">
        <f t="shared" si="2"/>
        <v>7.0619811941200528</v>
      </c>
      <c r="K25" s="15">
        <f t="shared" si="3"/>
        <v>-13602.900000000001</v>
      </c>
      <c r="L25" s="16">
        <f t="shared" si="4"/>
        <v>2.8378166026199625</v>
      </c>
    </row>
    <row r="26" spans="1:12" ht="47.25">
      <c r="A26" s="11" t="s">
        <v>92</v>
      </c>
      <c r="B26" s="17" t="s">
        <v>44</v>
      </c>
      <c r="C26" s="19" t="s">
        <v>45</v>
      </c>
      <c r="D26" s="18">
        <v>43978.5</v>
      </c>
      <c r="E26" s="18">
        <v>29522.799999999999</v>
      </c>
      <c r="F26" s="18">
        <v>20331</v>
      </c>
      <c r="G26" s="18">
        <v>18831</v>
      </c>
      <c r="H26" s="18">
        <v>17431</v>
      </c>
      <c r="I26" s="15">
        <f t="shared" si="1"/>
        <v>-23647.5</v>
      </c>
      <c r="J26" s="16">
        <f t="shared" si="2"/>
        <v>46.229407551417168</v>
      </c>
      <c r="K26" s="15">
        <f t="shared" si="3"/>
        <v>-9191.7999999999993</v>
      </c>
      <c r="L26" s="16">
        <f t="shared" si="4"/>
        <v>68.865419269175007</v>
      </c>
    </row>
    <row r="27" spans="1:12" ht="31.5">
      <c r="A27" s="11" t="s">
        <v>93</v>
      </c>
      <c r="B27" s="17" t="s">
        <v>46</v>
      </c>
      <c r="C27" s="19" t="s">
        <v>47</v>
      </c>
      <c r="D27" s="18">
        <v>8156.1</v>
      </c>
      <c r="E27" s="18">
        <v>15210.8</v>
      </c>
      <c r="F27" s="18">
        <v>816.3</v>
      </c>
      <c r="G27" s="18">
        <v>437.8</v>
      </c>
      <c r="H27" s="18">
        <v>438.8</v>
      </c>
      <c r="I27" s="15">
        <f t="shared" si="1"/>
        <v>-7339.8</v>
      </c>
      <c r="J27" s="16">
        <f t="shared" si="2"/>
        <v>10.008459925699782</v>
      </c>
      <c r="K27" s="15">
        <f t="shared" si="3"/>
        <v>-14394.5</v>
      </c>
      <c r="L27" s="16">
        <f t="shared" si="4"/>
        <v>5.366581639361506</v>
      </c>
    </row>
    <row r="28" spans="1:12">
      <c r="A28" s="11" t="s">
        <v>94</v>
      </c>
      <c r="B28" s="17" t="s">
        <v>48</v>
      </c>
      <c r="C28" s="40" t="s">
        <v>49</v>
      </c>
      <c r="D28" s="18">
        <v>-111.2</v>
      </c>
      <c r="E28" s="18">
        <v>37.1</v>
      </c>
      <c r="F28" s="18">
        <v>23.6</v>
      </c>
      <c r="G28" s="18">
        <v>23.6</v>
      </c>
      <c r="H28" s="18">
        <v>23.6</v>
      </c>
      <c r="I28" s="15">
        <f t="shared" si="1"/>
        <v>134.80000000000001</v>
      </c>
      <c r="J28" s="16">
        <f t="shared" si="2"/>
        <v>-21.223021582733814</v>
      </c>
      <c r="K28" s="15">
        <f t="shared" si="3"/>
        <v>-13.5</v>
      </c>
      <c r="L28" s="16">
        <f t="shared" si="4"/>
        <v>63.611859838274931</v>
      </c>
    </row>
    <row r="29" spans="1:12" s="38" customFormat="1">
      <c r="A29" s="36"/>
      <c r="B29" s="34" t="s">
        <v>50</v>
      </c>
      <c r="C29" s="37" t="s">
        <v>51</v>
      </c>
      <c r="D29" s="35">
        <f>SUM(D30+D39+D40)</f>
        <v>2702227.0999999996</v>
      </c>
      <c r="E29" s="35">
        <f>SUM(E30+E39+E40+E38)</f>
        <v>2612293.5</v>
      </c>
      <c r="F29" s="35">
        <f>SUM(F30+F39+F40)</f>
        <v>1851715.4000000001</v>
      </c>
      <c r="G29" s="35">
        <f>SUM(G30+G39+G40)</f>
        <v>1744928.4</v>
      </c>
      <c r="H29" s="35">
        <f>SUM(H30+H39+H40)</f>
        <v>2318955.7999999998</v>
      </c>
      <c r="I29" s="32">
        <f t="shared" si="1"/>
        <v>-850511.69999999949</v>
      </c>
      <c r="J29" s="33">
        <f t="shared" si="2"/>
        <v>68.525528442816679</v>
      </c>
      <c r="K29" s="32">
        <f t="shared" si="3"/>
        <v>-760578.09999999986</v>
      </c>
      <c r="L29" s="33">
        <f t="shared" si="4"/>
        <v>70.884661313899073</v>
      </c>
    </row>
    <row r="30" spans="1:12" ht="47.25">
      <c r="A30" s="11" t="s">
        <v>95</v>
      </c>
      <c r="B30" s="17" t="s">
        <v>52</v>
      </c>
      <c r="C30" s="20" t="s">
        <v>53</v>
      </c>
      <c r="D30" s="18">
        <f t="shared" ref="D30" si="5">SUM(D31:D37)</f>
        <v>2701036.6999999997</v>
      </c>
      <c r="E30" s="18">
        <f>SUM(E31:E37)</f>
        <v>2619879.7000000002</v>
      </c>
      <c r="F30" s="18">
        <f>SUM(F31:F37)</f>
        <v>1851715.4000000001</v>
      </c>
      <c r="G30" s="18">
        <f>SUM(G31:G37)</f>
        <v>1744928.4</v>
      </c>
      <c r="H30" s="18">
        <f>SUM(H31:H37)</f>
        <v>2318955.7999999998</v>
      </c>
      <c r="I30" s="15">
        <f t="shared" si="1"/>
        <v>-849321.29999999958</v>
      </c>
      <c r="J30" s="16">
        <f t="shared" si="2"/>
        <v>68.555728991020388</v>
      </c>
      <c r="K30" s="15">
        <f t="shared" si="3"/>
        <v>-768164.3</v>
      </c>
      <c r="L30" s="16">
        <f t="shared" si="4"/>
        <v>70.679405623090247</v>
      </c>
    </row>
    <row r="31" spans="1:12" ht="31.5">
      <c r="A31" s="11" t="s">
        <v>96</v>
      </c>
      <c r="B31" s="17" t="s">
        <v>54</v>
      </c>
      <c r="C31" s="41" t="s">
        <v>55</v>
      </c>
      <c r="D31" s="18">
        <v>64703.199999999997</v>
      </c>
      <c r="E31" s="18">
        <v>0</v>
      </c>
      <c r="F31" s="18">
        <v>0</v>
      </c>
      <c r="G31" s="18">
        <v>0</v>
      </c>
      <c r="H31" s="18">
        <v>0</v>
      </c>
      <c r="I31" s="15">
        <f t="shared" si="1"/>
        <v>-64703.199999999997</v>
      </c>
      <c r="J31" s="16">
        <f t="shared" si="2"/>
        <v>0</v>
      </c>
      <c r="K31" s="15">
        <f t="shared" si="3"/>
        <v>0</v>
      </c>
      <c r="L31" s="16">
        <v>0</v>
      </c>
    </row>
    <row r="32" spans="1:12" ht="31.5">
      <c r="A32" s="11" t="s">
        <v>97</v>
      </c>
      <c r="B32" s="17" t="s">
        <v>54</v>
      </c>
      <c r="C32" s="41" t="s">
        <v>56</v>
      </c>
      <c r="D32" s="18">
        <v>169101.8</v>
      </c>
      <c r="E32" s="18">
        <v>72216.800000000003</v>
      </c>
      <c r="F32" s="18">
        <v>9707.7000000000007</v>
      </c>
      <c r="G32" s="18">
        <v>0</v>
      </c>
      <c r="H32" s="18">
        <v>0</v>
      </c>
      <c r="I32" s="15">
        <f t="shared" si="1"/>
        <v>-159394.09999999998</v>
      </c>
      <c r="J32" s="16">
        <f t="shared" si="2"/>
        <v>5.740743149984211</v>
      </c>
      <c r="K32" s="15">
        <f t="shared" si="3"/>
        <v>-62509.100000000006</v>
      </c>
      <c r="L32" s="16">
        <f t="shared" si="4"/>
        <v>13.442439986263585</v>
      </c>
    </row>
    <row r="33" spans="1:12" ht="31.5" hidden="1">
      <c r="A33" s="11" t="s">
        <v>98</v>
      </c>
      <c r="B33" s="17" t="s">
        <v>57</v>
      </c>
      <c r="C33" s="28" t="s">
        <v>58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5">
        <f t="shared" si="1"/>
        <v>0</v>
      </c>
      <c r="J33" s="16" t="e">
        <f t="shared" si="2"/>
        <v>#DIV/0!</v>
      </c>
      <c r="K33" s="15">
        <f t="shared" si="3"/>
        <v>0</v>
      </c>
      <c r="L33" s="16" t="e">
        <f t="shared" si="4"/>
        <v>#DIV/0!</v>
      </c>
    </row>
    <row r="34" spans="1:12">
      <c r="A34" s="11" t="s">
        <v>99</v>
      </c>
      <c r="B34" s="17" t="s">
        <v>57</v>
      </c>
      <c r="C34" s="28" t="s">
        <v>111</v>
      </c>
      <c r="D34" s="18">
        <v>4273.7</v>
      </c>
      <c r="E34" s="18">
        <v>24333.8</v>
      </c>
      <c r="F34" s="18">
        <v>0</v>
      </c>
      <c r="G34" s="18">
        <v>0</v>
      </c>
      <c r="H34" s="18">
        <v>0</v>
      </c>
      <c r="I34" s="15">
        <f t="shared" si="1"/>
        <v>-4273.7</v>
      </c>
      <c r="J34" s="16">
        <f t="shared" si="2"/>
        <v>0</v>
      </c>
      <c r="K34" s="15">
        <f t="shared" si="3"/>
        <v>-24333.8</v>
      </c>
      <c r="L34" s="16">
        <f t="shared" si="4"/>
        <v>0</v>
      </c>
    </row>
    <row r="35" spans="1:12" ht="47.25">
      <c r="A35" s="11" t="s">
        <v>100</v>
      </c>
      <c r="B35" s="17" t="s">
        <v>59</v>
      </c>
      <c r="C35" s="19" t="s">
        <v>60</v>
      </c>
      <c r="D35" s="18">
        <v>1008459.9</v>
      </c>
      <c r="E35" s="18">
        <v>970443.3</v>
      </c>
      <c r="F35" s="18">
        <v>263624.90000000002</v>
      </c>
      <c r="G35" s="18">
        <v>201492.5</v>
      </c>
      <c r="H35" s="18">
        <v>765808.1</v>
      </c>
      <c r="I35" s="15">
        <f t="shared" si="1"/>
        <v>-744835</v>
      </c>
      <c r="J35" s="16">
        <f t="shared" si="2"/>
        <v>26.141336903926476</v>
      </c>
      <c r="K35" s="15">
        <f t="shared" si="3"/>
        <v>-706818.4</v>
      </c>
      <c r="L35" s="16">
        <f t="shared" si="4"/>
        <v>27.165409869901723</v>
      </c>
    </row>
    <row r="36" spans="1:12" ht="31.5">
      <c r="A36" s="13" t="s">
        <v>101</v>
      </c>
      <c r="B36" s="17" t="s">
        <v>61</v>
      </c>
      <c r="C36" s="19" t="s">
        <v>62</v>
      </c>
      <c r="D36" s="18">
        <v>1429302.2</v>
      </c>
      <c r="E36" s="18">
        <v>1506408</v>
      </c>
      <c r="F36" s="18">
        <v>1565064.1</v>
      </c>
      <c r="G36" s="18">
        <v>1539918.9</v>
      </c>
      <c r="H36" s="18">
        <v>1549649.8</v>
      </c>
      <c r="I36" s="15">
        <f t="shared" si="1"/>
        <v>135761.90000000014</v>
      </c>
      <c r="J36" s="16">
        <f t="shared" si="2"/>
        <v>109.49847415053304</v>
      </c>
      <c r="K36" s="15">
        <f t="shared" si="3"/>
        <v>58656.100000000093</v>
      </c>
      <c r="L36" s="16">
        <f t="shared" si="4"/>
        <v>103.89377247067195</v>
      </c>
    </row>
    <row r="37" spans="1:12">
      <c r="A37" s="11" t="s">
        <v>112</v>
      </c>
      <c r="B37" s="17" t="s">
        <v>63</v>
      </c>
      <c r="C37" s="19" t="s">
        <v>64</v>
      </c>
      <c r="D37" s="18">
        <v>25195.9</v>
      </c>
      <c r="E37" s="18">
        <v>46477.8</v>
      </c>
      <c r="F37" s="18">
        <v>13318.7</v>
      </c>
      <c r="G37" s="18">
        <v>3517</v>
      </c>
      <c r="H37" s="18">
        <v>3497.9</v>
      </c>
      <c r="I37" s="15">
        <f t="shared" si="1"/>
        <v>-11877.2</v>
      </c>
      <c r="J37" s="16">
        <f t="shared" si="2"/>
        <v>52.860584460170102</v>
      </c>
      <c r="K37" s="15">
        <f t="shared" si="3"/>
        <v>-33159.100000000006</v>
      </c>
      <c r="L37" s="16">
        <f t="shared" si="4"/>
        <v>28.656046542650472</v>
      </c>
    </row>
    <row r="38" spans="1:12" ht="47.25">
      <c r="A38" s="11" t="s">
        <v>102</v>
      </c>
      <c r="B38" s="17" t="s">
        <v>109</v>
      </c>
      <c r="C38" s="19" t="s">
        <v>110</v>
      </c>
      <c r="D38" s="18">
        <v>0</v>
      </c>
      <c r="E38" s="18">
        <v>2060</v>
      </c>
      <c r="F38" s="18">
        <v>0</v>
      </c>
      <c r="G38" s="18">
        <v>0</v>
      </c>
      <c r="H38" s="18">
        <v>0</v>
      </c>
      <c r="I38" s="15">
        <f t="shared" si="1"/>
        <v>0</v>
      </c>
      <c r="J38" s="16">
        <v>0</v>
      </c>
      <c r="K38" s="15">
        <f t="shared" si="3"/>
        <v>-2060</v>
      </c>
      <c r="L38" s="16">
        <f t="shared" si="4"/>
        <v>0</v>
      </c>
    </row>
    <row r="39" spans="1:12">
      <c r="A39" s="11" t="s">
        <v>103</v>
      </c>
      <c r="B39" s="17" t="s">
        <v>65</v>
      </c>
      <c r="C39" s="40" t="s">
        <v>66</v>
      </c>
      <c r="D39" s="18">
        <v>4938.8999999999996</v>
      </c>
      <c r="E39" s="18">
        <v>0</v>
      </c>
      <c r="F39" s="18">
        <v>0</v>
      </c>
      <c r="G39" s="18">
        <v>0</v>
      </c>
      <c r="H39" s="18">
        <v>0</v>
      </c>
      <c r="I39" s="15">
        <f t="shared" si="1"/>
        <v>-4938.8999999999996</v>
      </c>
      <c r="J39" s="16">
        <f t="shared" si="2"/>
        <v>0</v>
      </c>
      <c r="K39" s="15">
        <f t="shared" si="3"/>
        <v>0</v>
      </c>
      <c r="L39" s="16">
        <v>0</v>
      </c>
    </row>
    <row r="40" spans="1:12" ht="47.25">
      <c r="A40" s="14" t="s">
        <v>104</v>
      </c>
      <c r="B40" s="17" t="s">
        <v>67</v>
      </c>
      <c r="C40" s="28" t="s">
        <v>68</v>
      </c>
      <c r="D40" s="18">
        <v>-3748.5</v>
      </c>
      <c r="E40" s="18">
        <v>-9646.2000000000007</v>
      </c>
      <c r="F40" s="18">
        <v>0</v>
      </c>
      <c r="G40" s="18">
        <v>0</v>
      </c>
      <c r="H40" s="18">
        <v>0</v>
      </c>
      <c r="I40" s="15">
        <f t="shared" si="1"/>
        <v>3748.5</v>
      </c>
      <c r="J40" s="16">
        <f t="shared" si="2"/>
        <v>0</v>
      </c>
      <c r="K40" s="15">
        <f t="shared" si="3"/>
        <v>9646.2000000000007</v>
      </c>
      <c r="L40" s="16">
        <f t="shared" si="4"/>
        <v>0</v>
      </c>
    </row>
  </sheetData>
  <mergeCells count="6">
    <mergeCell ref="A1:L1"/>
    <mergeCell ref="A3:A4"/>
    <mergeCell ref="B3:B4"/>
    <mergeCell ref="C3:C4"/>
    <mergeCell ref="I3:J3"/>
    <mergeCell ref="K3:L3"/>
  </mergeCells>
  <pageMargins left="0.39370078740157483" right="0.39370078740157483" top="0.9055118110236221" bottom="0.9055118110236221" header="0.31496062992125984" footer="0.31496062992125984"/>
  <pageSetup paperSize="9" scale="83" firstPageNumber="840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Федотова Наталья Юрьевна</cp:lastModifiedBy>
  <cp:lastPrinted>2019-11-14T09:24:07Z</cp:lastPrinted>
  <dcterms:created xsi:type="dcterms:W3CDTF">2019-10-23T05:13:36Z</dcterms:created>
  <dcterms:modified xsi:type="dcterms:W3CDTF">2019-11-14T09:24:36Z</dcterms:modified>
</cp:coreProperties>
</file>