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8"/>
  </bookViews>
  <sheets>
    <sheet name="Готовый" sheetId="2" r:id="rId1"/>
  </sheets>
  <definedNames>
    <definedName name="_xlnm.Print_Titles" localSheetId="0">Готовый!$6:$7</definedName>
  </definedNames>
  <calcPr calcId="162913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9" i="2"/>
  <c r="H21" i="2"/>
  <c r="H22" i="2"/>
  <c r="H23" i="2"/>
  <c r="H25" i="2"/>
  <c r="H26" i="2"/>
  <c r="H27" i="2"/>
  <c r="H28" i="2"/>
  <c r="H29" i="2"/>
  <c r="H30" i="2"/>
  <c r="H31" i="2"/>
  <c r="H33" i="2"/>
  <c r="H34" i="2"/>
  <c r="H35" i="2"/>
  <c r="H36" i="2"/>
  <c r="H38" i="2"/>
  <c r="H39" i="2"/>
  <c r="H41" i="2"/>
  <c r="H42" i="2"/>
  <c r="H43" i="2"/>
  <c r="H44" i="2"/>
  <c r="H45" i="2"/>
  <c r="H47" i="2"/>
  <c r="H48" i="2"/>
  <c r="H50" i="2"/>
  <c r="H52" i="2"/>
  <c r="H53" i="2"/>
  <c r="H54" i="2"/>
  <c r="H55" i="2"/>
  <c r="H57" i="2"/>
  <c r="H58" i="2"/>
  <c r="H59" i="2"/>
  <c r="H60" i="2"/>
  <c r="H62" i="2"/>
  <c r="H63" i="2"/>
  <c r="H65" i="2"/>
  <c r="E64" i="2"/>
  <c r="E61" i="2"/>
  <c r="E56" i="2"/>
  <c r="E51" i="2"/>
  <c r="E49" i="2"/>
  <c r="E46" i="2"/>
  <c r="E40" i="2"/>
  <c r="E37" i="2"/>
  <c r="E32" i="2"/>
  <c r="E24" i="2"/>
  <c r="E20" i="2"/>
  <c r="E18" i="2"/>
  <c r="E9" i="2"/>
  <c r="E8" i="2" l="1"/>
  <c r="P65" i="2"/>
  <c r="M65" i="2"/>
  <c r="J65" i="2"/>
  <c r="O64" i="2"/>
  <c r="L64" i="2"/>
  <c r="G64" i="2"/>
  <c r="H64" i="2" s="1"/>
  <c r="F64" i="2"/>
  <c r="D64" i="2"/>
  <c r="P63" i="2"/>
  <c r="M63" i="2"/>
  <c r="J63" i="2"/>
  <c r="P62" i="2"/>
  <c r="M62" i="2"/>
  <c r="J62" i="2"/>
  <c r="O61" i="2"/>
  <c r="L61" i="2"/>
  <c r="G61" i="2"/>
  <c r="H61" i="2" s="1"/>
  <c r="F61" i="2"/>
  <c r="D61" i="2"/>
  <c r="P60" i="2"/>
  <c r="M60" i="2"/>
  <c r="J60" i="2"/>
  <c r="P59" i="2"/>
  <c r="M59" i="2"/>
  <c r="J59" i="2"/>
  <c r="P58" i="2"/>
  <c r="M58" i="2"/>
  <c r="J58" i="2"/>
  <c r="P57" i="2"/>
  <c r="M57" i="2"/>
  <c r="J57" i="2"/>
  <c r="O56" i="2"/>
  <c r="L56" i="2"/>
  <c r="G56" i="2"/>
  <c r="H56" i="2" s="1"/>
  <c r="F56" i="2"/>
  <c r="D56" i="2"/>
  <c r="P55" i="2"/>
  <c r="M55" i="2"/>
  <c r="J55" i="2"/>
  <c r="P54" i="2"/>
  <c r="M54" i="2"/>
  <c r="J54" i="2"/>
  <c r="P53" i="2"/>
  <c r="M53" i="2"/>
  <c r="J53" i="2"/>
  <c r="P52" i="2"/>
  <c r="M52" i="2"/>
  <c r="J52" i="2"/>
  <c r="O51" i="2"/>
  <c r="P51" i="2" s="1"/>
  <c r="L51" i="2"/>
  <c r="G51" i="2"/>
  <c r="H51" i="2" s="1"/>
  <c r="F51" i="2"/>
  <c r="D51" i="2"/>
  <c r="P50" i="2"/>
  <c r="M50" i="2"/>
  <c r="J50" i="2"/>
  <c r="P49" i="2"/>
  <c r="O49" i="2"/>
  <c r="L49" i="2"/>
  <c r="G49" i="2"/>
  <c r="F49" i="2"/>
  <c r="D49" i="2"/>
  <c r="P48" i="2"/>
  <c r="M48" i="2"/>
  <c r="J48" i="2"/>
  <c r="P47" i="2"/>
  <c r="M47" i="2"/>
  <c r="J47" i="2"/>
  <c r="O46" i="2"/>
  <c r="P46" i="2" s="1"/>
  <c r="L46" i="2"/>
  <c r="M46" i="2" s="1"/>
  <c r="G46" i="2"/>
  <c r="H46" i="2" s="1"/>
  <c r="F46" i="2"/>
  <c r="J46" i="2" s="1"/>
  <c r="D46" i="2"/>
  <c r="P45" i="2"/>
  <c r="M45" i="2"/>
  <c r="J45" i="2"/>
  <c r="P44" i="2"/>
  <c r="M44" i="2"/>
  <c r="J44" i="2"/>
  <c r="P43" i="2"/>
  <c r="M43" i="2"/>
  <c r="J43" i="2"/>
  <c r="P42" i="2"/>
  <c r="M42" i="2"/>
  <c r="J42" i="2"/>
  <c r="P41" i="2"/>
  <c r="M41" i="2"/>
  <c r="J41" i="2"/>
  <c r="O40" i="2"/>
  <c r="P40" i="2" s="1"/>
  <c r="L40" i="2"/>
  <c r="M40" i="2" s="1"/>
  <c r="G40" i="2"/>
  <c r="H40" i="2" s="1"/>
  <c r="F40" i="2"/>
  <c r="D40" i="2"/>
  <c r="P39" i="2"/>
  <c r="M39" i="2"/>
  <c r="J39" i="2"/>
  <c r="P38" i="2"/>
  <c r="M38" i="2"/>
  <c r="J38" i="2"/>
  <c r="O37" i="2"/>
  <c r="L37" i="2"/>
  <c r="G37" i="2"/>
  <c r="H37" i="2" s="1"/>
  <c r="F37" i="2"/>
  <c r="D37" i="2"/>
  <c r="P36" i="2"/>
  <c r="M36" i="2"/>
  <c r="J36" i="2"/>
  <c r="P35" i="2"/>
  <c r="M35" i="2"/>
  <c r="J35" i="2"/>
  <c r="P34" i="2"/>
  <c r="M34" i="2"/>
  <c r="J34" i="2"/>
  <c r="P33" i="2"/>
  <c r="M33" i="2"/>
  <c r="J33" i="2"/>
  <c r="O32" i="2"/>
  <c r="P32" i="2" s="1"/>
  <c r="M32" i="2"/>
  <c r="L32" i="2"/>
  <c r="G32" i="2"/>
  <c r="F32" i="2"/>
  <c r="D32" i="2"/>
  <c r="P31" i="2"/>
  <c r="M31" i="2"/>
  <c r="J31" i="2"/>
  <c r="P30" i="2"/>
  <c r="M30" i="2"/>
  <c r="J30" i="2"/>
  <c r="P29" i="2"/>
  <c r="M29" i="2"/>
  <c r="J29" i="2"/>
  <c r="P28" i="2"/>
  <c r="M28" i="2"/>
  <c r="J28" i="2"/>
  <c r="P27" i="2"/>
  <c r="M27" i="2"/>
  <c r="J27" i="2"/>
  <c r="P26" i="2"/>
  <c r="M26" i="2"/>
  <c r="J26" i="2"/>
  <c r="P25" i="2"/>
  <c r="M25" i="2"/>
  <c r="J25" i="2"/>
  <c r="O24" i="2"/>
  <c r="L24" i="2"/>
  <c r="G24" i="2"/>
  <c r="F24" i="2"/>
  <c r="D24" i="2"/>
  <c r="P23" i="2"/>
  <c r="M23" i="2"/>
  <c r="J23" i="2"/>
  <c r="P22" i="2"/>
  <c r="M22" i="2"/>
  <c r="J22" i="2"/>
  <c r="P21" i="2"/>
  <c r="M21" i="2"/>
  <c r="J21" i="2"/>
  <c r="O20" i="2"/>
  <c r="P20" i="2" s="1"/>
  <c r="L20" i="2"/>
  <c r="G20" i="2"/>
  <c r="H20" i="2" s="1"/>
  <c r="F20" i="2"/>
  <c r="D20" i="2"/>
  <c r="P19" i="2"/>
  <c r="M19" i="2"/>
  <c r="J19" i="2"/>
  <c r="O18" i="2"/>
  <c r="P18" i="2" s="1"/>
  <c r="L18" i="2"/>
  <c r="G18" i="2"/>
  <c r="H18" i="2" s="1"/>
  <c r="F18" i="2"/>
  <c r="D18" i="2"/>
  <c r="P17" i="2"/>
  <c r="M17" i="2"/>
  <c r="J17" i="2"/>
  <c r="P16" i="2"/>
  <c r="M16" i="2"/>
  <c r="J16" i="2"/>
  <c r="P15" i="2"/>
  <c r="M15" i="2"/>
  <c r="J15" i="2"/>
  <c r="P14" i="2"/>
  <c r="M14" i="2"/>
  <c r="J14" i="2"/>
  <c r="P13" i="2"/>
  <c r="M13" i="2"/>
  <c r="J13" i="2"/>
  <c r="P12" i="2"/>
  <c r="M12" i="2"/>
  <c r="J12" i="2"/>
  <c r="P11" i="2"/>
  <c r="M11" i="2"/>
  <c r="J11" i="2"/>
  <c r="P10" i="2"/>
  <c r="M10" i="2"/>
  <c r="J10" i="2"/>
  <c r="O9" i="2"/>
  <c r="L9" i="2"/>
  <c r="G9" i="2"/>
  <c r="F9" i="2"/>
  <c r="D9" i="2"/>
  <c r="D8" i="2" l="1"/>
  <c r="M24" i="2"/>
  <c r="H24" i="2"/>
  <c r="J9" i="2"/>
  <c r="H9" i="2"/>
  <c r="M37" i="2"/>
  <c r="J49" i="2"/>
  <c r="H49" i="2"/>
  <c r="L8" i="2"/>
  <c r="J64" i="2"/>
  <c r="M9" i="2"/>
  <c r="P24" i="2"/>
  <c r="J32" i="2"/>
  <c r="H32" i="2"/>
  <c r="P37" i="2"/>
  <c r="M49" i="2"/>
  <c r="M61" i="2"/>
  <c r="M64" i="2"/>
  <c r="M18" i="2"/>
  <c r="J24" i="2"/>
  <c r="M51" i="2"/>
  <c r="P61" i="2"/>
  <c r="P64" i="2"/>
  <c r="P56" i="2"/>
  <c r="J56" i="2"/>
  <c r="M56" i="2"/>
  <c r="J51" i="2"/>
  <c r="J61" i="2"/>
  <c r="J37" i="2"/>
  <c r="F8" i="2"/>
  <c r="J20" i="2"/>
  <c r="P9" i="2"/>
  <c r="M20" i="2"/>
  <c r="G8" i="2"/>
  <c r="O8" i="2"/>
  <c r="P8" i="2" s="1"/>
  <c r="Q37" i="2" s="1"/>
  <c r="J18" i="2"/>
  <c r="J40" i="2"/>
  <c r="Q57" i="2"/>
  <c r="Q54" i="2" l="1"/>
  <c r="Q27" i="2"/>
  <c r="Q65" i="2"/>
  <c r="Q45" i="2"/>
  <c r="Q62" i="2"/>
  <c r="Q31" i="2"/>
  <c r="Q58" i="2"/>
  <c r="Q32" i="2"/>
  <c r="Q55" i="2"/>
  <c r="Q30" i="2"/>
  <c r="Q28" i="2"/>
  <c r="Q26" i="2"/>
  <c r="Q44" i="2"/>
  <c r="Q19" i="2"/>
  <c r="Q56" i="2"/>
  <c r="Q46" i="2"/>
  <c r="Q24" i="2"/>
  <c r="Q18" i="2"/>
  <c r="Q59" i="2"/>
  <c r="Q64" i="2"/>
  <c r="Q63" i="2"/>
  <c r="Q51" i="2"/>
  <c r="Q35" i="2"/>
  <c r="Q53" i="2"/>
  <c r="H8" i="2"/>
  <c r="J8" i="2"/>
  <c r="M8" i="2"/>
  <c r="N20" i="2" s="1"/>
  <c r="Q47" i="2"/>
  <c r="Q33" i="2"/>
  <c r="Q42" i="2"/>
  <c r="Q41" i="2"/>
  <c r="Q25" i="2"/>
  <c r="Q48" i="2"/>
  <c r="Q50" i="2"/>
  <c r="Q38" i="2"/>
  <c r="Q23" i="2"/>
  <c r="Q21" i="2"/>
  <c r="Q17" i="2"/>
  <c r="Q15" i="2"/>
  <c r="Q13" i="2"/>
  <c r="Q11" i="2"/>
  <c r="Q39" i="2"/>
  <c r="Q8" i="2"/>
  <c r="Q52" i="2"/>
  <c r="Q22" i="2"/>
  <c r="Q20" i="2"/>
  <c r="Q16" i="2"/>
  <c r="Q14" i="2"/>
  <c r="Q12" i="2"/>
  <c r="Q61" i="2"/>
  <c r="Q10" i="2"/>
  <c r="Q60" i="2"/>
  <c r="Q9" i="2"/>
  <c r="Q49" i="2"/>
  <c r="Q36" i="2"/>
  <c r="Q29" i="2"/>
  <c r="I62" i="2" l="1"/>
  <c r="I58" i="2"/>
  <c r="I54" i="2"/>
  <c r="I50" i="2"/>
  <c r="I46" i="2"/>
  <c r="I42" i="2"/>
  <c r="I38" i="2"/>
  <c r="I34" i="2"/>
  <c r="I30" i="2"/>
  <c r="I26" i="2"/>
  <c r="I22" i="2"/>
  <c r="I18" i="2"/>
  <c r="I14" i="2"/>
  <c r="I65" i="2"/>
  <c r="I61" i="2"/>
  <c r="I53" i="2"/>
  <c r="I49" i="2"/>
  <c r="I45" i="2"/>
  <c r="I41" i="2"/>
  <c r="I37" i="2"/>
  <c r="I33" i="2"/>
  <c r="I29" i="2"/>
  <c r="I25" i="2"/>
  <c r="I21" i="2"/>
  <c r="I17" i="2"/>
  <c r="I64" i="2"/>
  <c r="I60" i="2"/>
  <c r="I52" i="2"/>
  <c r="I48" i="2"/>
  <c r="I44" i="2"/>
  <c r="I40" i="2"/>
  <c r="I36" i="2"/>
  <c r="I32" i="2"/>
  <c r="I28" i="2"/>
  <c r="I24" i="2"/>
  <c r="I20" i="2"/>
  <c r="I16" i="2"/>
  <c r="I59" i="2"/>
  <c r="I43" i="2"/>
  <c r="I27" i="2"/>
  <c r="I55" i="2"/>
  <c r="I39" i="2"/>
  <c r="I23" i="2"/>
  <c r="I51" i="2"/>
  <c r="I35" i="2"/>
  <c r="I19" i="2"/>
  <c r="I63" i="2"/>
  <c r="I47" i="2"/>
  <c r="I31" i="2"/>
  <c r="I15" i="2"/>
  <c r="I12" i="2"/>
  <c r="I8" i="2"/>
  <c r="I11" i="2"/>
  <c r="I10" i="2"/>
  <c r="I13" i="2"/>
  <c r="I9" i="2"/>
  <c r="I57" i="2"/>
  <c r="I56" i="2"/>
  <c r="K64" i="2"/>
  <c r="K60" i="2"/>
  <c r="K52" i="2"/>
  <c r="K48" i="2"/>
  <c r="K44" i="2"/>
  <c r="K40" i="2"/>
  <c r="K36" i="2"/>
  <c r="K32" i="2"/>
  <c r="K28" i="2"/>
  <c r="K24" i="2"/>
  <c r="K20" i="2"/>
  <c r="K16" i="2"/>
  <c r="K12" i="2"/>
  <c r="K8" i="2"/>
  <c r="K63" i="2"/>
  <c r="K59" i="2"/>
  <c r="K55" i="2"/>
  <c r="K51" i="2"/>
  <c r="K47" i="2"/>
  <c r="K43" i="2"/>
  <c r="K39" i="2"/>
  <c r="K35" i="2"/>
  <c r="K31" i="2"/>
  <c r="K27" i="2"/>
  <c r="K23" i="2"/>
  <c r="K19" i="2"/>
  <c r="K15" i="2"/>
  <c r="K11" i="2"/>
  <c r="K62" i="2"/>
  <c r="K58" i="2"/>
  <c r="K54" i="2"/>
  <c r="K50" i="2"/>
  <c r="K46" i="2"/>
  <c r="K42" i="2"/>
  <c r="K38" i="2"/>
  <c r="K34" i="2"/>
  <c r="K30" i="2"/>
  <c r="K26" i="2"/>
  <c r="K22" i="2"/>
  <c r="K18" i="2"/>
  <c r="K14" i="2"/>
  <c r="K10" i="2"/>
  <c r="K65" i="2"/>
  <c r="K61" i="2"/>
  <c r="K49" i="2"/>
  <c r="K33" i="2"/>
  <c r="K17" i="2"/>
  <c r="K45" i="2"/>
  <c r="K29" i="2"/>
  <c r="K13" i="2"/>
  <c r="K41" i="2"/>
  <c r="K25" i="2"/>
  <c r="K9" i="2"/>
  <c r="K53" i="2"/>
  <c r="K37" i="2"/>
  <c r="K21" i="2"/>
  <c r="K57" i="2"/>
  <c r="K56" i="2"/>
  <c r="N8" i="2"/>
  <c r="N63" i="2"/>
  <c r="N60" i="2"/>
  <c r="N39" i="2"/>
  <c r="N38" i="2"/>
  <c r="N17" i="2"/>
  <c r="N16" i="2"/>
  <c r="N15" i="2"/>
  <c r="N14" i="2"/>
  <c r="N13" i="2"/>
  <c r="N12" i="2"/>
  <c r="N11" i="2"/>
  <c r="N64" i="2"/>
  <c r="N61" i="2"/>
  <c r="N27" i="2"/>
  <c r="N10" i="2"/>
  <c r="N41" i="2"/>
  <c r="N25" i="2"/>
  <c r="N42" i="2"/>
  <c r="N34" i="2"/>
  <c r="N24" i="2"/>
  <c r="N19" i="2"/>
  <c r="N21" i="2"/>
  <c r="N49" i="2"/>
  <c r="N62" i="2"/>
  <c r="N51" i="2"/>
  <c r="N9" i="2"/>
  <c r="N58" i="2"/>
  <c r="N32" i="2"/>
  <c r="N53" i="2"/>
  <c r="N30" i="2"/>
  <c r="N50" i="2"/>
  <c r="N29" i="2"/>
  <c r="N23" i="2"/>
  <c r="N22" i="2"/>
  <c r="N59" i="2"/>
  <c r="N18" i="2"/>
  <c r="N33" i="2"/>
  <c r="N55" i="2"/>
  <c r="N35" i="2"/>
  <c r="N52" i="2"/>
  <c r="N31" i="2"/>
  <c r="N48" i="2"/>
  <c r="N44" i="2"/>
  <c r="N45" i="2"/>
  <c r="N56" i="2"/>
  <c r="N36" i="2"/>
  <c r="N46" i="2"/>
  <c r="N26" i="2"/>
  <c r="N57" i="2"/>
  <c r="N65" i="2"/>
  <c r="N37" i="2"/>
  <c r="N47" i="2"/>
  <c r="N43" i="2"/>
</calcChain>
</file>

<file path=xl/sharedStrings.xml><?xml version="1.0" encoding="utf-8"?>
<sst xmlns="http://schemas.openxmlformats.org/spreadsheetml/2006/main" count="183" uniqueCount="92">
  <si>
    <t>Наименование</t>
  </si>
  <si>
    <t>(тыс. рублей)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</si>
  <si>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</si>
  <si>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</si>
  <si>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</si>
  <si>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</si>
  <si>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</si>
  <si>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</si>
  <si>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</si>
  <si>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</si>
  <si>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</si>
  <si>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</si>
  <si>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</si>
  <si>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</si>
  <si>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</si>
  <si>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</si>
  <si>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</si>
  <si>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</si>
  <si>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</si>
  <si>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</si>
  <si>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</si>
  <si>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</si>
  <si>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</si>
  <si>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</si>
  <si>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09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</si>
  <si>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</si>
  <si>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</si>
  <si>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</si>
  <si>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</si>
  <si>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</si>
  <si>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</si>
  <si>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</si>
  <si>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</si>
  <si>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</si>
  <si>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07</t>
  </si>
  <si>
    <t>08</t>
  </si>
  <si>
    <t>10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</si>
  <si>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</si>
  <si>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</si>
  <si>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</si>
  <si>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</si>
  <si>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</si>
  <si>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</si>
  <si>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</si>
  <si>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</si>
  <si>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</si>
  <si>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</si>
  <si>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</si>
  <si>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</si>
  <si>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</si>
  <si>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</si>
  <si>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</si>
  <si>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</si>
  <si>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</si>
  <si>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</si>
  <si>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</si>
  <si>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</si>
  <si>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</si>
  <si>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</si>
  <si>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</si>
  <si>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</si>
  <si>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</si>
  <si>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</si>
  <si>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</si>
  <si>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</si>
  <si>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</si>
  <si>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</si>
  <si>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</si>
  <si>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</si>
  <si>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</si>
  <si>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</si>
  <si>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Периодическая печать и издательства</t>
  </si>
  <si>
    <t>доля в приросте (снижении), %</t>
  </si>
  <si>
    <t>2020 год (проект)</t>
  </si>
  <si>
    <t>РАСХОДЫ ВСЕГО</t>
  </si>
  <si>
    <t>Дополнительное образование детей</t>
  </si>
  <si>
    <t>Приложение 4 к пояснительной записке</t>
  </si>
  <si>
    <t xml:space="preserve">Молодежная политика </t>
  </si>
  <si>
    <t>2021 год (проект)</t>
  </si>
  <si>
    <t>прирост (+), снижение (-) к 2020 году</t>
  </si>
  <si>
    <t>2018 год (отчет)</t>
  </si>
  <si>
    <t>2019 год (утверждено решением Думы города Югорска от 25.12.2018 № 93)</t>
  </si>
  <si>
    <t>Прирост (+), снижение (-) расходов бюджета города Югорска на 2020 год и на плановый период 2021 и 2022 годов по сравнению с 2019 годом в разрезе разделов, подразделов классификации расходов бюджетов</t>
  </si>
  <si>
    <t>2020 год</t>
  </si>
  <si>
    <t xml:space="preserve">2021 год </t>
  </si>
  <si>
    <t>2022 год (проект)</t>
  </si>
  <si>
    <t>2022 год</t>
  </si>
  <si>
    <t>прирост (+), снижение (-) к 2021 году</t>
  </si>
  <si>
    <t>Спорт высших достижений</t>
  </si>
  <si>
    <t>2019 год (утверждено решением Думы города Югорска от 14.10.2019 № 68)</t>
  </si>
  <si>
    <t>прирост (+), снижение (-) к 2019 году (утверждено решением Думы города Югорска от 25.12.2018 № 93)</t>
  </si>
  <si>
    <t>прирост (+), снижение (-) к 2019 году (утверждено решением Думы города Югорска от 14.10.2019 № 68)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</si>
</sst>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/>
    <xf numFmtId="164" fontId="4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4" fillId="0" borderId="0" xfId="0" applyFont="1"/>
    <xf numFmtId="0" fontId="4" fillId="2" borderId="0" xfId="0" applyFont="1" applyFill="1"/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view="pageBreakPreview" zoomScale="60" zoomScaleNormal="100" workbookViewId="0">
      <selection activeCell="E6" sqref="E6:E7"/>
    </sheetView>
  </sheetViews>
  <sheetFormatPr defaultColWidth="9.109375" defaultRowHeight="16.8" x14ac:dyDescent="0.3"/>
  <cols>
    <col min="1" max="1" width="58" style="1" customWidth="1"/>
    <col min="2" max="2" width="5.5546875" style="1" customWidth="1"/>
    <col min="3" max="3" width="5.88671875" style="1" customWidth="1"/>
    <col min="4" max="5" width="15.88671875" style="1" customWidth="1"/>
    <col min="6" max="6" width="15.5546875" style="1" customWidth="1"/>
    <col min="7" max="9" width="16.44140625" style="11" customWidth="1"/>
    <col min="10" max="10" width="15.44140625" style="11" customWidth="1"/>
    <col min="11" max="11" width="14.109375" style="11" customWidth="1"/>
    <col min="12" max="12" width="14.6640625" style="11" customWidth="1"/>
    <col min="13" max="13" width="13.5546875" style="11" customWidth="1"/>
    <col min="14" max="14" width="14" style="11" customWidth="1"/>
    <col min="15" max="15" width="15.6640625" style="11" customWidth="1"/>
    <col min="16" max="16" width="13.6640625" style="11" customWidth="1"/>
    <col min="17" max="17" width="13.88671875" style="11" customWidth="1"/>
    <col min="18" max="16384" width="9.109375" style="1"/>
  </cols>
  <sheetData>
    <row r="1" spans="1:21" x14ac:dyDescent="0.3">
      <c r="Q1" s="20" t="s">
        <v>76</v>
      </c>
    </row>
    <row r="2" spans="1:21" ht="14.4" customHeight="1" x14ac:dyDescent="0.3">
      <c r="A2" s="23" t="s">
        <v>82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21" ht="24.6" customHeigh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21" hidden="1" x14ac:dyDescent="0.3">
      <c r="A4" s="12"/>
      <c r="B4" s="12"/>
      <c r="C4" s="12"/>
      <c r="D4" s="12"/>
      <c r="E4" s="12"/>
      <c r="F4" s="12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21" x14ac:dyDescent="0.3">
      <c r="A5" s="12"/>
      <c r="B5" s="12"/>
      <c r="C5" s="12"/>
      <c r="D5" s="12"/>
      <c r="E5" s="12"/>
      <c r="F5" s="12"/>
      <c r="G5" s="13"/>
      <c r="H5" s="13"/>
      <c r="I5" s="13"/>
      <c r="J5" s="13"/>
      <c r="K5" s="13"/>
      <c r="L5" s="13"/>
      <c r="M5" s="13"/>
      <c r="N5" s="13"/>
      <c r="O5" s="13"/>
      <c r="P5" s="24" t="s">
        <v>1</v>
      </c>
      <c r="Q5" s="24"/>
      <c r="R5" s="2"/>
      <c r="S5" s="2"/>
      <c r="T5" s="2"/>
      <c r="U5" s="2"/>
    </row>
    <row r="6" spans="1:21" ht="66" customHeight="1" x14ac:dyDescent="0.3">
      <c r="A6" s="21" t="s">
        <v>0</v>
      </c>
      <c r="B6" s="21" t="s">
        <v>2</v>
      </c>
      <c r="C6" s="21" t="s">
        <v>3</v>
      </c>
      <c r="D6" s="22" t="s">
        <v>80</v>
      </c>
      <c r="E6" s="22" t="s">
        <v>81</v>
      </c>
      <c r="F6" s="22" t="s">
        <v>89</v>
      </c>
      <c r="G6" s="22" t="s">
        <v>73</v>
      </c>
      <c r="H6" s="21" t="s">
        <v>83</v>
      </c>
      <c r="I6" s="21"/>
      <c r="J6" s="21" t="s">
        <v>83</v>
      </c>
      <c r="K6" s="21"/>
      <c r="L6" s="22" t="s">
        <v>78</v>
      </c>
      <c r="M6" s="21" t="s">
        <v>84</v>
      </c>
      <c r="N6" s="21"/>
      <c r="O6" s="22" t="s">
        <v>85</v>
      </c>
      <c r="P6" s="21" t="s">
        <v>86</v>
      </c>
      <c r="Q6" s="21"/>
    </row>
    <row r="7" spans="1:21" ht="160.19999999999999" customHeight="1" x14ac:dyDescent="0.3">
      <c r="A7" s="21"/>
      <c r="B7" s="21"/>
      <c r="C7" s="21"/>
      <c r="D7" s="22"/>
      <c r="E7" s="22"/>
      <c r="F7" s="22"/>
      <c r="G7" s="22"/>
      <c r="H7" s="19" t="s">
        <v>90</v>
      </c>
      <c r="I7" s="19" t="s">
        <v>72</v>
      </c>
      <c r="J7" s="19" t="s">
        <v>91</v>
      </c>
      <c r="K7" s="19" t="s">
        <v>72</v>
      </c>
      <c r="L7" s="22"/>
      <c r="M7" s="19" t="s">
        <v>79</v>
      </c>
      <c r="N7" s="19" t="s">
        <v>72</v>
      </c>
      <c r="O7" s="22"/>
      <c r="P7" s="19" t="s">
        <v>87</v>
      </c>
      <c r="Q7" s="19" t="s">
        <v>72</v>
      </c>
    </row>
    <row r="8" spans="1:21" x14ac:dyDescent="0.3">
      <c r="A8" s="6" t="s">
        <v>74</v>
      </c>
      <c r="B8" s="10"/>
      <c r="C8" s="10"/>
      <c r="D8" s="4">
        <f>D9+D18+D20+D24+D32+D37+D40+D46+D49+D51+D56+D61+D64</f>
        <v>3822891.9000000004</v>
      </c>
      <c r="E8" s="4">
        <f>E9+E18+E20+E24+E32+E37+E40+E46+E49+E51+E56+E61+E64</f>
        <v>3117530</v>
      </c>
      <c r="F8" s="4">
        <f>F9+F18+F20+F24+F32+F37+F40+F46+F49+F51+F56+F61+F64</f>
        <v>4070099.0000000005</v>
      </c>
      <c r="G8" s="4">
        <f>G9+G18+G20+G24+G32+G37+G40+G46+G49+G51+G56+G61+G64</f>
        <v>3387684.5</v>
      </c>
      <c r="H8" s="4">
        <f t="shared" ref="H8:H39" si="0">G8-E8</f>
        <v>270154.5</v>
      </c>
      <c r="I8" s="16">
        <f>H8/H8*100</f>
        <v>100</v>
      </c>
      <c r="J8" s="4">
        <f t="shared" ref="J8:J39" si="1">G8-F8</f>
        <v>-682414.50000000047</v>
      </c>
      <c r="K8" s="16">
        <f>J8/J8*100</f>
        <v>100</v>
      </c>
      <c r="L8" s="4">
        <f t="shared" ref="L8:O8" si="2">L9+L18+L20+L24+L32+L37+L40+L46+L49+L51+L56+L61+L64</f>
        <v>3206519.8000000003</v>
      </c>
      <c r="M8" s="4">
        <f>L8-G8</f>
        <v>-181164.69999999972</v>
      </c>
      <c r="N8" s="16">
        <f>M8/$M$8*100</f>
        <v>100</v>
      </c>
      <c r="O8" s="4">
        <f t="shared" si="2"/>
        <v>3787501.1000000006</v>
      </c>
      <c r="P8" s="4">
        <f>O8-L8</f>
        <v>580981.30000000028</v>
      </c>
      <c r="Q8" s="16">
        <f>P8/$P$8*100</f>
        <v>100</v>
      </c>
    </row>
    <row r="9" spans="1:21" x14ac:dyDescent="0.3">
      <c r="A9" s="6" t="s">
        <v>4</v>
      </c>
      <c r="B9" s="7" t="s">
        <v>5</v>
      </c>
      <c r="C9" s="7"/>
      <c r="D9" s="14">
        <f>SUM(D10:D17)</f>
        <v>344006.7</v>
      </c>
      <c r="E9" s="4">
        <f>SUM(E10:E17)</f>
        <v>334312</v>
      </c>
      <c r="F9" s="4">
        <f>SUM(F10:F17)</f>
        <v>361905</v>
      </c>
      <c r="G9" s="4">
        <f>SUM(G10:G17)</f>
        <v>358911.7</v>
      </c>
      <c r="H9" s="4">
        <f t="shared" si="0"/>
        <v>24599.700000000012</v>
      </c>
      <c r="I9" s="16">
        <f>H9/H8*100</f>
        <v>9.1057894649173026</v>
      </c>
      <c r="J9" s="4">
        <f t="shared" si="1"/>
        <v>-2993.2999999999884</v>
      </c>
      <c r="K9" s="16">
        <f>J9/J8*100</f>
        <v>0.43863370429555443</v>
      </c>
      <c r="L9" s="4">
        <f t="shared" ref="L9" si="3">SUM(L10:L17)</f>
        <v>389371.9</v>
      </c>
      <c r="M9" s="4">
        <f t="shared" ref="M9:M65" si="4">L9-G9</f>
        <v>30460.200000000012</v>
      </c>
      <c r="N9" s="16">
        <f t="shared" ref="N9:N65" si="5">M9/$M$8*100</f>
        <v>-16.813540386179017</v>
      </c>
      <c r="O9" s="4">
        <f t="shared" ref="O9" si="6">SUM(O10:O17)</f>
        <v>418156.3</v>
      </c>
      <c r="P9" s="4">
        <f t="shared" ref="P9:P65" si="7">O9-L9</f>
        <v>28784.399999999965</v>
      </c>
      <c r="Q9" s="16">
        <f t="shared" ref="Q9:Q65" si="8">P9/$P$8*100</f>
        <v>4.9544451774953773</v>
      </c>
    </row>
    <row r="10" spans="1:21" ht="50.4" x14ac:dyDescent="0.3">
      <c r="A10" s="8" t="s">
        <v>68</v>
      </c>
      <c r="B10" s="9" t="s">
        <v>5</v>
      </c>
      <c r="C10" s="9" t="s">
        <v>6</v>
      </c>
      <c r="D10" s="15">
        <v>4974.6000000000004</v>
      </c>
      <c r="E10" s="3">
        <v>4650</v>
      </c>
      <c r="F10" s="3">
        <v>4650</v>
      </c>
      <c r="G10" s="3">
        <v>5249.6</v>
      </c>
      <c r="H10" s="5">
        <f t="shared" si="0"/>
        <v>599.60000000000036</v>
      </c>
      <c r="I10" s="18">
        <f>H10/H8*100</f>
        <v>0.22194707102787492</v>
      </c>
      <c r="J10" s="5">
        <f t="shared" si="1"/>
        <v>599.60000000000036</v>
      </c>
      <c r="K10" s="17">
        <f>J10/J8*100</f>
        <v>-8.7864487052956811E-2</v>
      </c>
      <c r="L10" s="3">
        <v>4800</v>
      </c>
      <c r="M10" s="5">
        <f t="shared" si="4"/>
        <v>-449.60000000000036</v>
      </c>
      <c r="N10" s="17">
        <f t="shared" si="5"/>
        <v>0.24817196727618629</v>
      </c>
      <c r="O10" s="3">
        <v>4800</v>
      </c>
      <c r="P10" s="5">
        <f t="shared" si="7"/>
        <v>0</v>
      </c>
      <c r="Q10" s="17">
        <f t="shared" si="8"/>
        <v>0</v>
      </c>
    </row>
    <row r="11" spans="1:21" ht="57" customHeight="1" x14ac:dyDescent="0.3">
      <c r="A11" s="8" t="s">
        <v>7</v>
      </c>
      <c r="B11" s="9" t="s">
        <v>5</v>
      </c>
      <c r="C11" s="9" t="s">
        <v>8</v>
      </c>
      <c r="D11" s="15">
        <v>10721.8</v>
      </c>
      <c r="E11" s="3">
        <v>11000</v>
      </c>
      <c r="F11" s="3">
        <v>11116</v>
      </c>
      <c r="G11" s="3">
        <v>11873.9</v>
      </c>
      <c r="H11" s="5">
        <f t="shared" si="0"/>
        <v>873.89999999999964</v>
      </c>
      <c r="I11" s="18">
        <f>H11/H8*100</f>
        <v>0.32348156332765127</v>
      </c>
      <c r="J11" s="5">
        <f t="shared" si="1"/>
        <v>757.89999999999964</v>
      </c>
      <c r="K11" s="17">
        <f>J11/J8*100</f>
        <v>-0.1110615322505602</v>
      </c>
      <c r="L11" s="3">
        <v>11700</v>
      </c>
      <c r="M11" s="5">
        <f t="shared" si="4"/>
        <v>-173.89999999999964</v>
      </c>
      <c r="N11" s="17">
        <f t="shared" si="5"/>
        <v>9.5990002467368038E-2</v>
      </c>
      <c r="O11" s="3">
        <v>11700</v>
      </c>
      <c r="P11" s="5">
        <f t="shared" si="7"/>
        <v>0</v>
      </c>
      <c r="Q11" s="17">
        <f t="shared" si="8"/>
        <v>0</v>
      </c>
    </row>
    <row r="12" spans="1:21" ht="67.2" x14ac:dyDescent="0.3">
      <c r="A12" s="8" t="s">
        <v>69</v>
      </c>
      <c r="B12" s="9" t="s">
        <v>5</v>
      </c>
      <c r="C12" s="9" t="s">
        <v>9</v>
      </c>
      <c r="D12" s="15">
        <v>115487.7</v>
      </c>
      <c r="E12" s="3">
        <v>109695.2</v>
      </c>
      <c r="F12" s="3">
        <v>112449.5</v>
      </c>
      <c r="G12" s="3">
        <v>118777.3</v>
      </c>
      <c r="H12" s="5">
        <f t="shared" si="0"/>
        <v>9082.1000000000058</v>
      </c>
      <c r="I12" s="18">
        <f>H12/H8*100</f>
        <v>3.3618170343266556</v>
      </c>
      <c r="J12" s="5">
        <f t="shared" si="1"/>
        <v>6327.8000000000029</v>
      </c>
      <c r="K12" s="17">
        <f>J12/J8*100</f>
        <v>-0.92726634618695791</v>
      </c>
      <c r="L12" s="5">
        <v>119000</v>
      </c>
      <c r="M12" s="5">
        <f t="shared" si="4"/>
        <v>222.69999999999709</v>
      </c>
      <c r="N12" s="17">
        <f t="shared" si="5"/>
        <v>-0.12292681742083168</v>
      </c>
      <c r="O12" s="3">
        <v>115000</v>
      </c>
      <c r="P12" s="5">
        <f t="shared" si="7"/>
        <v>-4000</v>
      </c>
      <c r="Q12" s="17">
        <f t="shared" si="8"/>
        <v>-0.6884903180188412</v>
      </c>
    </row>
    <row r="13" spans="1:21" x14ac:dyDescent="0.3">
      <c r="A13" s="8" t="s">
        <v>10</v>
      </c>
      <c r="B13" s="9" t="s">
        <v>5</v>
      </c>
      <c r="C13" s="9" t="s">
        <v>11</v>
      </c>
      <c r="D13" s="15">
        <v>18</v>
      </c>
      <c r="E13" s="3">
        <v>9.8000000000000007</v>
      </c>
      <c r="F13" s="3">
        <v>9.8000000000000007</v>
      </c>
      <c r="G13" s="3">
        <v>12.6</v>
      </c>
      <c r="H13" s="5">
        <f t="shared" si="0"/>
        <v>2.7999999999999989</v>
      </c>
      <c r="I13" s="18">
        <f>H13/H8*100</f>
        <v>1.0364439607705956E-3</v>
      </c>
      <c r="J13" s="5">
        <f t="shared" si="1"/>
        <v>2.7999999999999989</v>
      </c>
      <c r="K13" s="17">
        <f>J13/J8*100</f>
        <v>-4.1030781145476785E-4</v>
      </c>
      <c r="L13" s="3">
        <v>5.6</v>
      </c>
      <c r="M13" s="5">
        <f t="shared" si="4"/>
        <v>-7</v>
      </c>
      <c r="N13" s="17">
        <f t="shared" si="5"/>
        <v>3.8638873908658864E-3</v>
      </c>
      <c r="O13" s="3">
        <v>27.8</v>
      </c>
      <c r="P13" s="5">
        <f t="shared" si="7"/>
        <v>22.200000000000003</v>
      </c>
      <c r="Q13" s="17">
        <f t="shared" si="8"/>
        <v>3.8211212650045693E-3</v>
      </c>
    </row>
    <row r="14" spans="1:21" ht="50.4" x14ac:dyDescent="0.3">
      <c r="A14" s="8" t="s">
        <v>12</v>
      </c>
      <c r="B14" s="9" t="s">
        <v>5</v>
      </c>
      <c r="C14" s="9" t="s">
        <v>13</v>
      </c>
      <c r="D14" s="15">
        <v>40438.1</v>
      </c>
      <c r="E14" s="3">
        <v>39500</v>
      </c>
      <c r="F14" s="3">
        <v>40035.1</v>
      </c>
      <c r="G14" s="3">
        <v>41637.599999999999</v>
      </c>
      <c r="H14" s="5">
        <f t="shared" si="0"/>
        <v>2137.5999999999985</v>
      </c>
      <c r="I14" s="18">
        <f>H14/H8*100</f>
        <v>0.79125093233686594</v>
      </c>
      <c r="J14" s="5">
        <f t="shared" si="1"/>
        <v>1602.5</v>
      </c>
      <c r="K14" s="17">
        <f>J14/J8*100</f>
        <v>-0.2348279528058092</v>
      </c>
      <c r="L14" s="3">
        <v>41600</v>
      </c>
      <c r="M14" s="5">
        <f t="shared" si="4"/>
        <v>-37.599999999998545</v>
      </c>
      <c r="N14" s="17">
        <f t="shared" si="5"/>
        <v>2.0754595128078816E-2</v>
      </c>
      <c r="O14" s="3">
        <v>41600</v>
      </c>
      <c r="P14" s="5">
        <f t="shared" si="7"/>
        <v>0</v>
      </c>
      <c r="Q14" s="17">
        <f t="shared" si="8"/>
        <v>0</v>
      </c>
    </row>
    <row r="15" spans="1:21" x14ac:dyDescent="0.3">
      <c r="A15" s="8" t="s">
        <v>70</v>
      </c>
      <c r="B15" s="9" t="s">
        <v>5</v>
      </c>
      <c r="C15" s="9" t="s">
        <v>34</v>
      </c>
      <c r="D15" s="15">
        <v>0</v>
      </c>
      <c r="E15" s="3">
        <v>270</v>
      </c>
      <c r="F15" s="3">
        <v>0</v>
      </c>
      <c r="G15" s="3">
        <v>333</v>
      </c>
      <c r="H15" s="5">
        <f t="shared" si="0"/>
        <v>63</v>
      </c>
      <c r="I15" s="18">
        <f>H15/H8*100</f>
        <v>2.3319989117338413E-2</v>
      </c>
      <c r="J15" s="5">
        <f t="shared" si="1"/>
        <v>333</v>
      </c>
      <c r="K15" s="17">
        <f>J15/J8*100</f>
        <v>-4.8797321862299202E-2</v>
      </c>
      <c r="L15" s="5">
        <v>3000</v>
      </c>
      <c r="M15" s="5">
        <f t="shared" si="4"/>
        <v>2667</v>
      </c>
      <c r="N15" s="17">
        <f t="shared" si="5"/>
        <v>-1.4721410959199028</v>
      </c>
      <c r="O15" s="5">
        <v>0</v>
      </c>
      <c r="P15" s="5">
        <f t="shared" si="7"/>
        <v>-3000</v>
      </c>
      <c r="Q15" s="17">
        <f t="shared" si="8"/>
        <v>-0.51636773851413098</v>
      </c>
    </row>
    <row r="16" spans="1:21" x14ac:dyDescent="0.3">
      <c r="A16" s="8" t="s">
        <v>14</v>
      </c>
      <c r="B16" s="9" t="s">
        <v>5</v>
      </c>
      <c r="C16" s="9" t="s">
        <v>16</v>
      </c>
      <c r="D16" s="15">
        <v>0</v>
      </c>
      <c r="E16" s="3">
        <v>1000</v>
      </c>
      <c r="F16" s="3">
        <v>1000</v>
      </c>
      <c r="G16" s="3">
        <v>1000</v>
      </c>
      <c r="H16" s="5">
        <f t="shared" si="0"/>
        <v>0</v>
      </c>
      <c r="I16" s="18">
        <f>H16/H8*100</f>
        <v>0</v>
      </c>
      <c r="J16" s="5">
        <f t="shared" si="1"/>
        <v>0</v>
      </c>
      <c r="K16" s="17">
        <f>J16/J8*100</f>
        <v>0</v>
      </c>
      <c r="L16" s="3">
        <v>1000</v>
      </c>
      <c r="M16" s="5">
        <f t="shared" si="4"/>
        <v>0</v>
      </c>
      <c r="N16" s="17">
        <f t="shared" si="5"/>
        <v>0</v>
      </c>
      <c r="O16" s="3">
        <v>1000</v>
      </c>
      <c r="P16" s="5">
        <f t="shared" si="7"/>
        <v>0</v>
      </c>
      <c r="Q16" s="17">
        <f t="shared" si="8"/>
        <v>0</v>
      </c>
    </row>
    <row r="17" spans="1:17" x14ac:dyDescent="0.3">
      <c r="A17" s="8" t="s">
        <v>15</v>
      </c>
      <c r="B17" s="9" t="s">
        <v>5</v>
      </c>
      <c r="C17" s="9" t="s">
        <v>17</v>
      </c>
      <c r="D17" s="15">
        <v>172366.5</v>
      </c>
      <c r="E17" s="3">
        <v>168187</v>
      </c>
      <c r="F17" s="3">
        <v>192644.6</v>
      </c>
      <c r="G17" s="3">
        <v>180027.7</v>
      </c>
      <c r="H17" s="5">
        <f t="shared" si="0"/>
        <v>11840.700000000012</v>
      </c>
      <c r="I17" s="18">
        <f>H17/H8*100</f>
        <v>4.3829364308201457</v>
      </c>
      <c r="J17" s="5">
        <f t="shared" si="1"/>
        <v>-12616.899999999994</v>
      </c>
      <c r="K17" s="17">
        <f>J17/J8*100</f>
        <v>1.8488616522655932</v>
      </c>
      <c r="L17" s="3">
        <v>208266.3</v>
      </c>
      <c r="M17" s="5">
        <f t="shared" si="4"/>
        <v>28238.599999999977</v>
      </c>
      <c r="N17" s="17">
        <f t="shared" si="5"/>
        <v>-15.587252925100762</v>
      </c>
      <c r="O17" s="3">
        <v>244028.5</v>
      </c>
      <c r="P17" s="5">
        <f t="shared" si="7"/>
        <v>35762.200000000012</v>
      </c>
      <c r="Q17" s="17">
        <f t="shared" si="8"/>
        <v>6.1554821127633534</v>
      </c>
    </row>
    <row r="18" spans="1:17" x14ac:dyDescent="0.3">
      <c r="A18" s="6" t="s">
        <v>18</v>
      </c>
      <c r="B18" s="7" t="s">
        <v>6</v>
      </c>
      <c r="C18" s="7"/>
      <c r="D18" s="4">
        <f>D19</f>
        <v>7202</v>
      </c>
      <c r="E18" s="4">
        <f>E19</f>
        <v>6919.5</v>
      </c>
      <c r="F18" s="4">
        <f>F19</f>
        <v>6919.5</v>
      </c>
      <c r="G18" s="4">
        <f>G19</f>
        <v>7142</v>
      </c>
      <c r="H18" s="4">
        <f t="shared" si="0"/>
        <v>222.5</v>
      </c>
      <c r="I18" s="16">
        <f>H18/H8*100</f>
        <v>8.236027902552058E-2</v>
      </c>
      <c r="J18" s="4">
        <f t="shared" si="1"/>
        <v>222.5</v>
      </c>
      <c r="K18" s="16">
        <f>J18/J8*100</f>
        <v>-3.2604817160244957E-2</v>
      </c>
      <c r="L18" s="4">
        <f t="shared" ref="L18:O18" si="9">L19</f>
        <v>3978.9</v>
      </c>
      <c r="M18" s="4">
        <f t="shared" si="4"/>
        <v>-3163.1</v>
      </c>
      <c r="N18" s="16">
        <f t="shared" si="5"/>
        <v>1.7459803151496978</v>
      </c>
      <c r="O18" s="4">
        <f t="shared" si="9"/>
        <v>4096.8</v>
      </c>
      <c r="P18" s="4">
        <f t="shared" si="7"/>
        <v>117.90000000000009</v>
      </c>
      <c r="Q18" s="16">
        <f t="shared" si="8"/>
        <v>2.029325212360536E-2</v>
      </c>
    </row>
    <row r="19" spans="1:17" x14ac:dyDescent="0.3">
      <c r="A19" s="8" t="s">
        <v>19</v>
      </c>
      <c r="B19" s="9" t="s">
        <v>6</v>
      </c>
      <c r="C19" s="9" t="s">
        <v>8</v>
      </c>
      <c r="D19" s="15">
        <v>7202</v>
      </c>
      <c r="E19" s="3">
        <v>6919.5</v>
      </c>
      <c r="F19" s="3">
        <v>6919.5</v>
      </c>
      <c r="G19" s="3">
        <v>7142</v>
      </c>
      <c r="H19" s="5">
        <f t="shared" si="0"/>
        <v>222.5</v>
      </c>
      <c r="I19" s="18">
        <f>H19/H8*100</f>
        <v>8.236027902552058E-2</v>
      </c>
      <c r="J19" s="5">
        <f t="shared" si="1"/>
        <v>222.5</v>
      </c>
      <c r="K19" s="17">
        <f>J19/J8*100</f>
        <v>-3.2604817160244957E-2</v>
      </c>
      <c r="L19" s="3">
        <v>3978.9</v>
      </c>
      <c r="M19" s="5">
        <f t="shared" si="4"/>
        <v>-3163.1</v>
      </c>
      <c r="N19" s="17">
        <f t="shared" si="5"/>
        <v>1.7459803151496978</v>
      </c>
      <c r="O19" s="3">
        <v>4096.8</v>
      </c>
      <c r="P19" s="5">
        <f t="shared" si="7"/>
        <v>117.90000000000009</v>
      </c>
      <c r="Q19" s="17">
        <f t="shared" si="8"/>
        <v>2.029325212360536E-2</v>
      </c>
    </row>
    <row r="20" spans="1:17" ht="33.6" x14ac:dyDescent="0.3">
      <c r="A20" s="6" t="s">
        <v>20</v>
      </c>
      <c r="B20" s="7" t="s">
        <v>8</v>
      </c>
      <c r="C20" s="7"/>
      <c r="D20" s="4">
        <f>SUM(D21:D23)</f>
        <v>8666.6</v>
      </c>
      <c r="E20" s="4">
        <f>SUM(E21:E23)</f>
        <v>8177.1</v>
      </c>
      <c r="F20" s="4">
        <f>SUM(F21:F23)</f>
        <v>8874.9</v>
      </c>
      <c r="G20" s="4">
        <f>SUM(G21:G23)</f>
        <v>6814.5</v>
      </c>
      <c r="H20" s="4">
        <f t="shared" si="0"/>
        <v>-1362.6000000000004</v>
      </c>
      <c r="I20" s="16">
        <f>H20/H8*100</f>
        <v>-0.50437805033786243</v>
      </c>
      <c r="J20" s="4">
        <f t="shared" si="1"/>
        <v>-2060.3999999999996</v>
      </c>
      <c r="K20" s="16">
        <f>J20/J8*100</f>
        <v>0.30192793382907285</v>
      </c>
      <c r="L20" s="4">
        <f t="shared" ref="L20:O20" si="10">SUM(L21:L23)</f>
        <v>6939.6</v>
      </c>
      <c r="M20" s="4">
        <f t="shared" si="4"/>
        <v>125.10000000000036</v>
      </c>
      <c r="N20" s="16">
        <f t="shared" si="5"/>
        <v>-6.9053187513903408E-2</v>
      </c>
      <c r="O20" s="4">
        <f t="shared" si="10"/>
        <v>7781.2</v>
      </c>
      <c r="P20" s="4">
        <f t="shared" si="7"/>
        <v>841.59999999999945</v>
      </c>
      <c r="Q20" s="16">
        <f t="shared" si="8"/>
        <v>0.14485836291116411</v>
      </c>
    </row>
    <row r="21" spans="1:17" x14ac:dyDescent="0.3">
      <c r="A21" s="8" t="s">
        <v>21</v>
      </c>
      <c r="B21" s="9" t="s">
        <v>8</v>
      </c>
      <c r="C21" s="9" t="s">
        <v>9</v>
      </c>
      <c r="D21" s="15">
        <v>6486.2</v>
      </c>
      <c r="E21" s="3">
        <v>6024.6</v>
      </c>
      <c r="F21" s="3">
        <v>6372.4</v>
      </c>
      <c r="G21" s="3">
        <v>5350.9</v>
      </c>
      <c r="H21" s="5">
        <f t="shared" si="0"/>
        <v>-673.70000000000073</v>
      </c>
      <c r="I21" s="18">
        <f>H21/H8*100</f>
        <v>-0.24937582013255405</v>
      </c>
      <c r="J21" s="5">
        <f t="shared" si="1"/>
        <v>-1021.5</v>
      </c>
      <c r="K21" s="17">
        <f>J21/J8*100</f>
        <v>0.14968908192894484</v>
      </c>
      <c r="L21" s="3">
        <v>5440.7</v>
      </c>
      <c r="M21" s="5">
        <f t="shared" si="4"/>
        <v>89.800000000000182</v>
      </c>
      <c r="N21" s="17">
        <f t="shared" si="5"/>
        <v>-4.9568155385679616E-2</v>
      </c>
      <c r="O21" s="3">
        <v>5577.5</v>
      </c>
      <c r="P21" s="5">
        <f t="shared" si="7"/>
        <v>136.80000000000018</v>
      </c>
      <c r="Q21" s="17">
        <f t="shared" si="8"/>
        <v>2.3546368876244402E-2</v>
      </c>
    </row>
    <row r="22" spans="1:17" ht="50.4" x14ac:dyDescent="0.3">
      <c r="A22" s="8" t="s">
        <v>22</v>
      </c>
      <c r="B22" s="9" t="s">
        <v>8</v>
      </c>
      <c r="C22" s="9" t="s">
        <v>24</v>
      </c>
      <c r="D22" s="15">
        <v>40</v>
      </c>
      <c r="E22" s="3">
        <v>300</v>
      </c>
      <c r="F22" s="3">
        <v>650</v>
      </c>
      <c r="G22" s="3">
        <v>300</v>
      </c>
      <c r="H22" s="5">
        <f t="shared" si="0"/>
        <v>0</v>
      </c>
      <c r="I22" s="18">
        <f>H22/H8*100</f>
        <v>0</v>
      </c>
      <c r="J22" s="5">
        <f t="shared" si="1"/>
        <v>-350</v>
      </c>
      <c r="K22" s="17">
        <f>J22/J8*100</f>
        <v>5.128847643184601E-2</v>
      </c>
      <c r="L22" s="3">
        <v>50</v>
      </c>
      <c r="M22" s="5">
        <f t="shared" si="4"/>
        <v>-250</v>
      </c>
      <c r="N22" s="17">
        <f t="shared" si="5"/>
        <v>0.13799597824521023</v>
      </c>
      <c r="O22" s="3">
        <v>50</v>
      </c>
      <c r="P22" s="5">
        <f t="shared" si="7"/>
        <v>0</v>
      </c>
      <c r="Q22" s="17">
        <f t="shared" si="8"/>
        <v>0</v>
      </c>
    </row>
    <row r="23" spans="1:17" ht="33.6" x14ac:dyDescent="0.3">
      <c r="A23" s="8" t="s">
        <v>23</v>
      </c>
      <c r="B23" s="9" t="s">
        <v>8</v>
      </c>
      <c r="C23" s="9" t="s">
        <v>25</v>
      </c>
      <c r="D23" s="15">
        <v>2140.4</v>
      </c>
      <c r="E23" s="3">
        <v>1852.5</v>
      </c>
      <c r="F23" s="3">
        <v>1852.5</v>
      </c>
      <c r="G23" s="3">
        <v>1163.5999999999999</v>
      </c>
      <c r="H23" s="5">
        <f t="shared" si="0"/>
        <v>-688.90000000000009</v>
      </c>
      <c r="I23" s="18">
        <f>H23/H8*100</f>
        <v>-0.25500223020530849</v>
      </c>
      <c r="J23" s="5">
        <f t="shared" si="1"/>
        <v>-688.90000000000009</v>
      </c>
      <c r="K23" s="17">
        <f>J23/J8*100</f>
        <v>0.10095037546828205</v>
      </c>
      <c r="L23" s="3">
        <v>1448.9</v>
      </c>
      <c r="M23" s="5">
        <f t="shared" si="4"/>
        <v>285.30000000000018</v>
      </c>
      <c r="N23" s="17">
        <f t="shared" si="5"/>
        <v>-0.15748101037343401</v>
      </c>
      <c r="O23" s="3">
        <v>2153.6999999999998</v>
      </c>
      <c r="P23" s="5">
        <f t="shared" si="7"/>
        <v>704.79999999999973</v>
      </c>
      <c r="Q23" s="17">
        <f t="shared" si="8"/>
        <v>0.12131199403491977</v>
      </c>
    </row>
    <row r="24" spans="1:17" x14ac:dyDescent="0.3">
      <c r="A24" s="6" t="s">
        <v>26</v>
      </c>
      <c r="B24" s="7" t="s">
        <v>9</v>
      </c>
      <c r="C24" s="7"/>
      <c r="D24" s="4">
        <f>SUM(D25:D31)</f>
        <v>512501.5</v>
      </c>
      <c r="E24" s="4">
        <f>SUM(E25:E31)</f>
        <v>296536.5</v>
      </c>
      <c r="F24" s="4">
        <f>SUM(F25:F31)</f>
        <v>472240.19999999995</v>
      </c>
      <c r="G24" s="4">
        <f>SUM(G25:G31)</f>
        <v>333205.8</v>
      </c>
      <c r="H24" s="4">
        <f t="shared" si="0"/>
        <v>36669.299999999988</v>
      </c>
      <c r="I24" s="16">
        <f>H24/H8*100</f>
        <v>13.573455189530431</v>
      </c>
      <c r="J24" s="4">
        <f t="shared" si="1"/>
        <v>-139034.39999999997</v>
      </c>
      <c r="K24" s="16">
        <f>J24/J8*100</f>
        <v>20.373892993188139</v>
      </c>
      <c r="L24" s="4">
        <f t="shared" ref="L24:O24" si="11">SUM(L25:L31)</f>
        <v>292376.8</v>
      </c>
      <c r="M24" s="4">
        <f t="shared" si="4"/>
        <v>-40829</v>
      </c>
      <c r="N24" s="16">
        <f t="shared" si="5"/>
        <v>22.536951183094757</v>
      </c>
      <c r="O24" s="4">
        <f t="shared" si="11"/>
        <v>281255.8</v>
      </c>
      <c r="P24" s="4">
        <f t="shared" si="7"/>
        <v>-11121</v>
      </c>
      <c r="Q24" s="16">
        <f t="shared" si="8"/>
        <v>-1.9141752066718833</v>
      </c>
    </row>
    <row r="25" spans="1:17" x14ac:dyDescent="0.3">
      <c r="A25" s="8" t="s">
        <v>27</v>
      </c>
      <c r="B25" s="9" t="s">
        <v>9</v>
      </c>
      <c r="C25" s="9" t="s">
        <v>5</v>
      </c>
      <c r="D25" s="15">
        <v>4314.3</v>
      </c>
      <c r="E25" s="3">
        <v>4837.3999999999996</v>
      </c>
      <c r="F25" s="3">
        <v>6117.5</v>
      </c>
      <c r="G25" s="3">
        <v>5271</v>
      </c>
      <c r="H25" s="5">
        <f t="shared" si="0"/>
        <v>433.60000000000036</v>
      </c>
      <c r="I25" s="18">
        <f>H25/H8*100</f>
        <v>0.1605007504964753</v>
      </c>
      <c r="J25" s="5">
        <f t="shared" si="1"/>
        <v>-846.5</v>
      </c>
      <c r="K25" s="17">
        <f>J25/J8*100</f>
        <v>0.12404484371302184</v>
      </c>
      <c r="L25" s="3">
        <v>5469.3</v>
      </c>
      <c r="M25" s="5">
        <f t="shared" si="4"/>
        <v>198.30000000000018</v>
      </c>
      <c r="N25" s="17">
        <f t="shared" si="5"/>
        <v>-0.10945840994410086</v>
      </c>
      <c r="O25" s="3">
        <v>5450.2</v>
      </c>
      <c r="P25" s="5">
        <f t="shared" si="7"/>
        <v>-19.100000000000364</v>
      </c>
      <c r="Q25" s="17">
        <f t="shared" si="8"/>
        <v>-3.2875412685400298E-3</v>
      </c>
    </row>
    <row r="26" spans="1:17" x14ac:dyDescent="0.3">
      <c r="A26" s="8" t="s">
        <v>28</v>
      </c>
      <c r="B26" s="9" t="s">
        <v>9</v>
      </c>
      <c r="C26" s="9" t="s">
        <v>11</v>
      </c>
      <c r="D26" s="15">
        <v>263282.40000000002</v>
      </c>
      <c r="E26" s="3">
        <v>107405.4</v>
      </c>
      <c r="F26" s="3">
        <v>222373.4</v>
      </c>
      <c r="G26" s="3">
        <v>148123.29999999999</v>
      </c>
      <c r="H26" s="5">
        <f t="shared" si="0"/>
        <v>40717.899999999994</v>
      </c>
      <c r="I26" s="18">
        <f>H26/H8*100</f>
        <v>15.072079125093232</v>
      </c>
      <c r="J26" s="5">
        <f t="shared" si="1"/>
        <v>-74250.100000000006</v>
      </c>
      <c r="K26" s="17">
        <f>J26/J8*100</f>
        <v>10.880498582606313</v>
      </c>
      <c r="L26" s="3">
        <v>117211.4</v>
      </c>
      <c r="M26" s="5">
        <f t="shared" si="4"/>
        <v>-30911.899999999994</v>
      </c>
      <c r="N26" s="17">
        <f t="shared" si="5"/>
        <v>17.062871519672456</v>
      </c>
      <c r="O26" s="3">
        <v>107109.5</v>
      </c>
      <c r="P26" s="5">
        <f t="shared" si="7"/>
        <v>-10101.899999999994</v>
      </c>
      <c r="Q26" s="17">
        <f t="shared" si="8"/>
        <v>-1.7387650858986321</v>
      </c>
    </row>
    <row r="27" spans="1:17" x14ac:dyDescent="0.3">
      <c r="A27" s="8" t="s">
        <v>29</v>
      </c>
      <c r="B27" s="9" t="s">
        <v>9</v>
      </c>
      <c r="C27" s="9" t="s">
        <v>34</v>
      </c>
      <c r="D27" s="15">
        <v>26568.2</v>
      </c>
      <c r="E27" s="3">
        <v>25000</v>
      </c>
      <c r="F27" s="3">
        <v>26300</v>
      </c>
      <c r="G27" s="3">
        <v>27200</v>
      </c>
      <c r="H27" s="5">
        <f t="shared" si="0"/>
        <v>2200</v>
      </c>
      <c r="I27" s="18">
        <f>H27/H8*100</f>
        <v>0.81434882631975414</v>
      </c>
      <c r="J27" s="5">
        <f t="shared" si="1"/>
        <v>900</v>
      </c>
      <c r="K27" s="17">
        <f>J27/J8*100</f>
        <v>-0.13188465368188973</v>
      </c>
      <c r="L27" s="3">
        <v>27000</v>
      </c>
      <c r="M27" s="5">
        <f t="shared" si="4"/>
        <v>-200</v>
      </c>
      <c r="N27" s="17">
        <f t="shared" si="5"/>
        <v>0.11039678259616818</v>
      </c>
      <c r="O27" s="3">
        <v>26000</v>
      </c>
      <c r="P27" s="5">
        <f t="shared" si="7"/>
        <v>-1000</v>
      </c>
      <c r="Q27" s="17">
        <f t="shared" si="8"/>
        <v>-0.1721225795047103</v>
      </c>
    </row>
    <row r="28" spans="1:17" x14ac:dyDescent="0.3">
      <c r="A28" s="8" t="s">
        <v>30</v>
      </c>
      <c r="B28" s="9" t="s">
        <v>9</v>
      </c>
      <c r="C28" s="9" t="s">
        <v>35</v>
      </c>
      <c r="D28" s="15">
        <v>10317.6</v>
      </c>
      <c r="E28" s="3">
        <v>14000</v>
      </c>
      <c r="F28" s="3">
        <v>14000</v>
      </c>
      <c r="G28" s="3">
        <v>14000</v>
      </c>
      <c r="H28" s="5">
        <f t="shared" si="0"/>
        <v>0</v>
      </c>
      <c r="I28" s="18">
        <f>H28/H8*100</f>
        <v>0</v>
      </c>
      <c r="J28" s="5">
        <f t="shared" si="1"/>
        <v>0</v>
      </c>
      <c r="K28" s="17">
        <f>J28/J8*100</f>
        <v>0</v>
      </c>
      <c r="L28" s="3">
        <v>14000</v>
      </c>
      <c r="M28" s="5">
        <f t="shared" si="4"/>
        <v>0</v>
      </c>
      <c r="N28" s="17">
        <v>1.4</v>
      </c>
      <c r="O28" s="3">
        <v>14000</v>
      </c>
      <c r="P28" s="5">
        <f t="shared" si="7"/>
        <v>0</v>
      </c>
      <c r="Q28" s="17">
        <f t="shared" si="8"/>
        <v>0</v>
      </c>
    </row>
    <row r="29" spans="1:17" x14ac:dyDescent="0.3">
      <c r="A29" s="8" t="s">
        <v>31</v>
      </c>
      <c r="B29" s="9" t="s">
        <v>9</v>
      </c>
      <c r="C29" s="9" t="s">
        <v>24</v>
      </c>
      <c r="D29" s="15">
        <v>188543.8</v>
      </c>
      <c r="E29" s="3">
        <v>124732.3</v>
      </c>
      <c r="F29" s="3">
        <v>182383.1</v>
      </c>
      <c r="G29" s="3">
        <v>112504.2</v>
      </c>
      <c r="H29" s="5">
        <f t="shared" si="0"/>
        <v>-12228.100000000006</v>
      </c>
      <c r="I29" s="18">
        <f>H29/H8*100</f>
        <v>-4.5263358559639038</v>
      </c>
      <c r="J29" s="5">
        <f t="shared" si="1"/>
        <v>-69878.900000000009</v>
      </c>
      <c r="K29" s="17">
        <f>J29/J8*100</f>
        <v>10.239949473523783</v>
      </c>
      <c r="L29" s="3">
        <v>101000</v>
      </c>
      <c r="M29" s="5">
        <f t="shared" si="4"/>
        <v>-11504.199999999997</v>
      </c>
      <c r="N29" s="17">
        <f t="shared" si="5"/>
        <v>6.350133331714189</v>
      </c>
      <c r="O29" s="3">
        <v>101000</v>
      </c>
      <c r="P29" s="5">
        <f t="shared" si="7"/>
        <v>0</v>
      </c>
      <c r="Q29" s="17">
        <f t="shared" si="8"/>
        <v>0</v>
      </c>
    </row>
    <row r="30" spans="1:17" x14ac:dyDescent="0.3">
      <c r="A30" s="8" t="s">
        <v>32</v>
      </c>
      <c r="B30" s="9" t="s">
        <v>9</v>
      </c>
      <c r="C30" s="9" t="s">
        <v>36</v>
      </c>
      <c r="D30" s="15">
        <v>8749.2000000000007</v>
      </c>
      <c r="E30" s="3">
        <v>8548</v>
      </c>
      <c r="F30" s="3">
        <v>8232.1</v>
      </c>
      <c r="G30" s="3">
        <v>7972.2</v>
      </c>
      <c r="H30" s="5">
        <f t="shared" si="0"/>
        <v>-575.80000000000018</v>
      </c>
      <c r="I30" s="18">
        <f>H30/H8*100</f>
        <v>-0.21313729736132481</v>
      </c>
      <c r="J30" s="5">
        <f t="shared" si="1"/>
        <v>-259.90000000000055</v>
      </c>
      <c r="K30" s="17">
        <f>J30/J8*100</f>
        <v>3.808535721324801E-2</v>
      </c>
      <c r="L30" s="3">
        <v>6280</v>
      </c>
      <c r="M30" s="5">
        <f t="shared" si="4"/>
        <v>-1692.1999999999998</v>
      </c>
      <c r="N30" s="17">
        <f t="shared" si="5"/>
        <v>0.93406717754617885</v>
      </c>
      <c r="O30" s="3">
        <v>6280</v>
      </c>
      <c r="P30" s="5">
        <f t="shared" si="7"/>
        <v>0</v>
      </c>
      <c r="Q30" s="17">
        <f t="shared" si="8"/>
        <v>0</v>
      </c>
    </row>
    <row r="31" spans="1:17" x14ac:dyDescent="0.3">
      <c r="A31" s="8" t="s">
        <v>33</v>
      </c>
      <c r="B31" s="9" t="s">
        <v>9</v>
      </c>
      <c r="C31" s="9" t="s">
        <v>37</v>
      </c>
      <c r="D31" s="15">
        <v>10726</v>
      </c>
      <c r="E31" s="3">
        <v>12013.4</v>
      </c>
      <c r="F31" s="3">
        <v>12834.1</v>
      </c>
      <c r="G31" s="3">
        <v>18135.099999999999</v>
      </c>
      <c r="H31" s="5">
        <f t="shared" si="0"/>
        <v>6121.6999999999989</v>
      </c>
      <c r="I31" s="18">
        <f>H31/H8*100</f>
        <v>2.2659996409461991</v>
      </c>
      <c r="J31" s="5">
        <f t="shared" si="1"/>
        <v>5300.9999999999982</v>
      </c>
      <c r="K31" s="17">
        <f>J31/J8*100</f>
        <v>-0.77680061018633029</v>
      </c>
      <c r="L31" s="3">
        <v>21416.1</v>
      </c>
      <c r="M31" s="5">
        <f t="shared" si="4"/>
        <v>3281</v>
      </c>
      <c r="N31" s="17">
        <f t="shared" si="5"/>
        <v>-1.8110592184901391</v>
      </c>
      <c r="O31" s="3">
        <v>21416.1</v>
      </c>
      <c r="P31" s="5">
        <f t="shared" si="7"/>
        <v>0</v>
      </c>
      <c r="Q31" s="17">
        <f t="shared" si="8"/>
        <v>0</v>
      </c>
    </row>
    <row r="32" spans="1:17" x14ac:dyDescent="0.3">
      <c r="A32" s="6" t="s">
        <v>38</v>
      </c>
      <c r="B32" s="7" t="s">
        <v>11</v>
      </c>
      <c r="C32" s="7"/>
      <c r="D32" s="4">
        <f>SUM(D33:D36)</f>
        <v>781754.79999999993</v>
      </c>
      <c r="E32" s="4">
        <f>SUM(E33:E36)</f>
        <v>412369.49999999994</v>
      </c>
      <c r="F32" s="4">
        <f>SUM(F33:F36)</f>
        <v>721404.6</v>
      </c>
      <c r="G32" s="4">
        <f>SUM(G33:G36)</f>
        <v>380391</v>
      </c>
      <c r="H32" s="4">
        <f t="shared" si="0"/>
        <v>-31978.499999999942</v>
      </c>
      <c r="I32" s="16">
        <f>H32/H8*100</f>
        <v>-11.837115428393732</v>
      </c>
      <c r="J32" s="4">
        <f t="shared" si="1"/>
        <v>-341013.6</v>
      </c>
      <c r="K32" s="16">
        <f>J32/J8*100</f>
        <v>49.971622818682739</v>
      </c>
      <c r="L32" s="4">
        <f t="shared" ref="L32:O32" si="12">SUM(L33:L36)</f>
        <v>261774.49999999997</v>
      </c>
      <c r="M32" s="4">
        <f t="shared" si="4"/>
        <v>-118616.50000000003</v>
      </c>
      <c r="N32" s="16">
        <f t="shared" si="5"/>
        <v>65.474399814091939</v>
      </c>
      <c r="O32" s="4">
        <f t="shared" si="12"/>
        <v>240876.99999999997</v>
      </c>
      <c r="P32" s="4">
        <f t="shared" si="7"/>
        <v>-20897.5</v>
      </c>
      <c r="Q32" s="16">
        <f t="shared" si="8"/>
        <v>-3.5969316051996838</v>
      </c>
    </row>
    <row r="33" spans="1:17" x14ac:dyDescent="0.3">
      <c r="A33" s="8" t="s">
        <v>39</v>
      </c>
      <c r="B33" s="9" t="s">
        <v>11</v>
      </c>
      <c r="C33" s="9" t="s">
        <v>5</v>
      </c>
      <c r="D33" s="15">
        <v>516356.9</v>
      </c>
      <c r="E33" s="3">
        <v>64573.5</v>
      </c>
      <c r="F33" s="3">
        <v>241444.1</v>
      </c>
      <c r="G33" s="3">
        <v>79327.600000000006</v>
      </c>
      <c r="H33" s="5">
        <f t="shared" si="0"/>
        <v>14754.100000000006</v>
      </c>
      <c r="I33" s="18">
        <f>H33/H8*100</f>
        <v>5.4613563720019496</v>
      </c>
      <c r="J33" s="5">
        <f t="shared" si="1"/>
        <v>-162116.5</v>
      </c>
      <c r="K33" s="17">
        <f>J33/J8*100</f>
        <v>23.756309398466751</v>
      </c>
      <c r="L33" s="3">
        <v>60747.8</v>
      </c>
      <c r="M33" s="5">
        <f t="shared" si="4"/>
        <v>-18579.800000000003</v>
      </c>
      <c r="N33" s="17">
        <f t="shared" si="5"/>
        <v>10.255750706401431</v>
      </c>
      <c r="O33" s="3">
        <v>60747.8</v>
      </c>
      <c r="P33" s="5">
        <f t="shared" si="7"/>
        <v>0</v>
      </c>
      <c r="Q33" s="17">
        <f t="shared" si="8"/>
        <v>0</v>
      </c>
    </row>
    <row r="34" spans="1:17" x14ac:dyDescent="0.3">
      <c r="A34" s="8" t="s">
        <v>40</v>
      </c>
      <c r="B34" s="9" t="s">
        <v>11</v>
      </c>
      <c r="C34" s="9" t="s">
        <v>6</v>
      </c>
      <c r="D34" s="15">
        <v>130818.7</v>
      </c>
      <c r="E34" s="3">
        <v>208013.1</v>
      </c>
      <c r="F34" s="3">
        <v>247898.4</v>
      </c>
      <c r="G34" s="3">
        <v>154895.29999999999</v>
      </c>
      <c r="H34" s="5">
        <f t="shared" si="0"/>
        <v>-53117.800000000017</v>
      </c>
      <c r="I34" s="18">
        <f>H34/H8*100</f>
        <v>-19.662008221221566</v>
      </c>
      <c r="J34" s="5">
        <f t="shared" si="1"/>
        <v>-93003.1</v>
      </c>
      <c r="K34" s="17">
        <f>J34/J8*100</f>
        <v>13.628535149824621</v>
      </c>
      <c r="L34" s="3">
        <v>76155.5</v>
      </c>
      <c r="M34" s="5">
        <f t="shared" si="4"/>
        <v>-78739.799999999988</v>
      </c>
      <c r="N34" s="17">
        <f t="shared" si="5"/>
        <v>43.463102911328811</v>
      </c>
      <c r="O34" s="3">
        <v>54698.1</v>
      </c>
      <c r="P34" s="5">
        <f t="shared" si="7"/>
        <v>-21457.4</v>
      </c>
      <c r="Q34" s="17">
        <v>119.8</v>
      </c>
    </row>
    <row r="35" spans="1:17" x14ac:dyDescent="0.3">
      <c r="A35" s="8" t="s">
        <v>41</v>
      </c>
      <c r="B35" s="9" t="s">
        <v>11</v>
      </c>
      <c r="C35" s="9" t="s">
        <v>8</v>
      </c>
      <c r="D35" s="15">
        <v>97196.2</v>
      </c>
      <c r="E35" s="3">
        <v>92555.8</v>
      </c>
      <c r="F35" s="3">
        <v>192894</v>
      </c>
      <c r="G35" s="3">
        <v>104934.3</v>
      </c>
      <c r="H35" s="5">
        <f t="shared" si="0"/>
        <v>12378.5</v>
      </c>
      <c r="I35" s="18">
        <f>H35/H8*100</f>
        <v>4.5820077029995794</v>
      </c>
      <c r="J35" s="5">
        <f t="shared" si="1"/>
        <v>-87959.7</v>
      </c>
      <c r="K35" s="17">
        <f>J35/J8*100</f>
        <v>12.889482858292128</v>
      </c>
      <c r="L35" s="3">
        <v>83864.3</v>
      </c>
      <c r="M35" s="5">
        <f t="shared" si="4"/>
        <v>-21070</v>
      </c>
      <c r="N35" s="17">
        <f t="shared" si="5"/>
        <v>11.630301046506318</v>
      </c>
      <c r="O35" s="3">
        <v>84424.2</v>
      </c>
      <c r="P35" s="5">
        <f t="shared" si="7"/>
        <v>559.89999999999418</v>
      </c>
      <c r="Q35" s="17">
        <f t="shared" si="8"/>
        <v>9.6371432264686294E-2</v>
      </c>
    </row>
    <row r="36" spans="1:17" ht="33.6" x14ac:dyDescent="0.3">
      <c r="A36" s="8" t="s">
        <v>42</v>
      </c>
      <c r="B36" s="9" t="s">
        <v>11</v>
      </c>
      <c r="C36" s="9" t="s">
        <v>11</v>
      </c>
      <c r="D36" s="15">
        <v>37383</v>
      </c>
      <c r="E36" s="3">
        <v>47227.1</v>
      </c>
      <c r="F36" s="3">
        <v>39168.1</v>
      </c>
      <c r="G36" s="3">
        <v>41233.800000000003</v>
      </c>
      <c r="H36" s="5">
        <f t="shared" si="0"/>
        <v>-5993.2999999999956</v>
      </c>
      <c r="I36" s="18">
        <f>H36/H8*100</f>
        <v>-2.2184712821737174</v>
      </c>
      <c r="J36" s="5">
        <f t="shared" si="1"/>
        <v>2065.7000000000044</v>
      </c>
      <c r="K36" s="17">
        <f>J36/J8*100</f>
        <v>-0.30270458790075577</v>
      </c>
      <c r="L36" s="3">
        <v>41006.9</v>
      </c>
      <c r="M36" s="5">
        <f t="shared" si="4"/>
        <v>-226.90000000000146</v>
      </c>
      <c r="N36" s="17">
        <f t="shared" si="5"/>
        <v>0.12524514985535359</v>
      </c>
      <c r="O36" s="3">
        <v>41006.9</v>
      </c>
      <c r="P36" s="5">
        <f t="shared" si="7"/>
        <v>0</v>
      </c>
      <c r="Q36" s="17">
        <f t="shared" si="8"/>
        <v>0</v>
      </c>
    </row>
    <row r="37" spans="1:17" x14ac:dyDescent="0.3">
      <c r="A37" s="6" t="s">
        <v>43</v>
      </c>
      <c r="B37" s="7" t="s">
        <v>13</v>
      </c>
      <c r="C37" s="7"/>
      <c r="D37" s="4">
        <f>SUM(D38:D39)</f>
        <v>361.2</v>
      </c>
      <c r="E37" s="4">
        <f>SUM(E38:E39)</f>
        <v>658.1</v>
      </c>
      <c r="F37" s="4">
        <f>SUM(F38:F39)</f>
        <v>366.4</v>
      </c>
      <c r="G37" s="4">
        <f>SUM(G38:G39)</f>
        <v>720.6</v>
      </c>
      <c r="H37" s="4">
        <f t="shared" si="0"/>
        <v>62.5</v>
      </c>
      <c r="I37" s="16">
        <f>H37/H8*100</f>
        <v>2.3134909838629376E-2</v>
      </c>
      <c r="J37" s="4">
        <f t="shared" si="1"/>
        <v>354.20000000000005</v>
      </c>
      <c r="K37" s="16">
        <f>J37/J8*100</f>
        <v>-5.1903938149028161E-2</v>
      </c>
      <c r="L37" s="4">
        <f t="shared" ref="L37:O37" si="13">SUM(L38:L39)</f>
        <v>470.6</v>
      </c>
      <c r="M37" s="4">
        <f t="shared" si="4"/>
        <v>-250</v>
      </c>
      <c r="N37" s="16">
        <f t="shared" si="5"/>
        <v>0.13799597824521023</v>
      </c>
      <c r="O37" s="4">
        <f t="shared" si="13"/>
        <v>470.6</v>
      </c>
      <c r="P37" s="4">
        <f t="shared" si="7"/>
        <v>0</v>
      </c>
      <c r="Q37" s="16">
        <f t="shared" si="8"/>
        <v>0</v>
      </c>
    </row>
    <row r="38" spans="1:17" ht="33.6" x14ac:dyDescent="0.3">
      <c r="A38" s="8" t="s">
        <v>44</v>
      </c>
      <c r="B38" s="9" t="s">
        <v>13</v>
      </c>
      <c r="C38" s="9" t="s">
        <v>8</v>
      </c>
      <c r="D38" s="15">
        <v>249</v>
      </c>
      <c r="E38" s="3">
        <v>550</v>
      </c>
      <c r="F38" s="3">
        <v>250</v>
      </c>
      <c r="G38" s="3">
        <v>600</v>
      </c>
      <c r="H38" s="5">
        <f t="shared" si="0"/>
        <v>50</v>
      </c>
      <c r="I38" s="18">
        <f>H38/H8*100</f>
        <v>1.8507927870903502E-2</v>
      </c>
      <c r="J38" s="5">
        <f t="shared" si="1"/>
        <v>350</v>
      </c>
      <c r="K38" s="17">
        <f>J38/J8*100</f>
        <v>-5.128847643184601E-2</v>
      </c>
      <c r="L38" s="3">
        <v>350</v>
      </c>
      <c r="M38" s="5">
        <f t="shared" si="4"/>
        <v>-250</v>
      </c>
      <c r="N38" s="17">
        <f t="shared" si="5"/>
        <v>0.13799597824521023</v>
      </c>
      <c r="O38" s="3">
        <v>350</v>
      </c>
      <c r="P38" s="5">
        <f t="shared" si="7"/>
        <v>0</v>
      </c>
      <c r="Q38" s="17">
        <f t="shared" si="8"/>
        <v>0</v>
      </c>
    </row>
    <row r="39" spans="1:17" ht="24" customHeight="1" x14ac:dyDescent="0.3">
      <c r="A39" s="8" t="s">
        <v>45</v>
      </c>
      <c r="B39" s="9" t="s">
        <v>13</v>
      </c>
      <c r="C39" s="9" t="s">
        <v>11</v>
      </c>
      <c r="D39" s="15">
        <v>112.2</v>
      </c>
      <c r="E39" s="3">
        <v>108.1</v>
      </c>
      <c r="F39" s="3">
        <v>116.4</v>
      </c>
      <c r="G39" s="3">
        <v>120.6</v>
      </c>
      <c r="H39" s="5">
        <f t="shared" si="0"/>
        <v>12.5</v>
      </c>
      <c r="I39" s="18">
        <f>H39/H8*100</f>
        <v>4.6269819677258756E-3</v>
      </c>
      <c r="J39" s="5">
        <f t="shared" si="1"/>
        <v>4.1999999999999886</v>
      </c>
      <c r="K39" s="17">
        <f>J39/J8*100</f>
        <v>-6.1546171718215045E-4</v>
      </c>
      <c r="L39" s="3">
        <v>120.6</v>
      </c>
      <c r="M39" s="5">
        <f t="shared" si="4"/>
        <v>0</v>
      </c>
      <c r="N39" s="17">
        <f t="shared" si="5"/>
        <v>0</v>
      </c>
      <c r="O39" s="3">
        <v>120.6</v>
      </c>
      <c r="P39" s="5">
        <f t="shared" si="7"/>
        <v>0</v>
      </c>
      <c r="Q39" s="17">
        <f t="shared" si="8"/>
        <v>0</v>
      </c>
    </row>
    <row r="40" spans="1:17" x14ac:dyDescent="0.3">
      <c r="A40" s="6" t="s">
        <v>46</v>
      </c>
      <c r="B40" s="7" t="s">
        <v>34</v>
      </c>
      <c r="C40" s="7"/>
      <c r="D40" s="4">
        <f>SUM(D41:D45)</f>
        <v>1540114.3</v>
      </c>
      <c r="E40" s="4">
        <f>SUM(E41:E45)</f>
        <v>1589861.4000000001</v>
      </c>
      <c r="F40" s="4">
        <f>SUM(F41:F45)</f>
        <v>2019857.9</v>
      </c>
      <c r="G40" s="4">
        <f>SUM(G41:G45)</f>
        <v>1784883.2</v>
      </c>
      <c r="H40" s="4">
        <f t="shared" ref="H40:H65" si="14">G40-E40</f>
        <v>195021.79999999981</v>
      </c>
      <c r="I40" s="16">
        <f>H40/H8*100</f>
        <v>72.1889881530753</v>
      </c>
      <c r="J40" s="4">
        <f t="shared" ref="J40:J65" si="15">G40-F40</f>
        <v>-234974.69999999995</v>
      </c>
      <c r="K40" s="16">
        <f>J40/J8*100</f>
        <v>34.432841037228812</v>
      </c>
      <c r="L40" s="4">
        <f t="shared" ref="L40:O40" si="16">SUM(L41:L45)</f>
        <v>1775272.7</v>
      </c>
      <c r="M40" s="4">
        <f t="shared" si="4"/>
        <v>-9610.5</v>
      </c>
      <c r="N40" s="16">
        <v>12.7</v>
      </c>
      <c r="O40" s="4">
        <f t="shared" si="16"/>
        <v>2365437.7000000002</v>
      </c>
      <c r="P40" s="4">
        <f t="shared" si="7"/>
        <v>590165.00000000023</v>
      </c>
      <c r="Q40" s="16">
        <v>1.4</v>
      </c>
    </row>
    <row r="41" spans="1:17" x14ac:dyDescent="0.3">
      <c r="A41" s="8" t="s">
        <v>47</v>
      </c>
      <c r="B41" s="9" t="s">
        <v>34</v>
      </c>
      <c r="C41" s="9" t="s">
        <v>5</v>
      </c>
      <c r="D41" s="15">
        <v>304724.40000000002</v>
      </c>
      <c r="E41" s="3">
        <v>340916</v>
      </c>
      <c r="F41" s="3">
        <v>751222.2</v>
      </c>
      <c r="G41" s="3">
        <v>353760.6</v>
      </c>
      <c r="H41" s="5">
        <f t="shared" si="14"/>
        <v>12844.599999999977</v>
      </c>
      <c r="I41" s="18">
        <f>H41/H8*100</f>
        <v>4.754538606612134</v>
      </c>
      <c r="J41" s="5">
        <f t="shared" si="15"/>
        <v>-397461.6</v>
      </c>
      <c r="K41" s="17">
        <f>J41/J8*100</f>
        <v>58.243428297610869</v>
      </c>
      <c r="L41" s="3">
        <v>351344.8</v>
      </c>
      <c r="M41" s="5">
        <f t="shared" si="4"/>
        <v>-2415.7999999999884</v>
      </c>
      <c r="N41" s="17">
        <f t="shared" si="5"/>
        <v>1.3334827369791091</v>
      </c>
      <c r="O41" s="3">
        <v>350894.8</v>
      </c>
      <c r="P41" s="5">
        <f t="shared" si="7"/>
        <v>-450</v>
      </c>
      <c r="Q41" s="17">
        <f t="shared" si="8"/>
        <v>-7.7455160777119642E-2</v>
      </c>
    </row>
    <row r="42" spans="1:17" x14ac:dyDescent="0.3">
      <c r="A42" s="8" t="s">
        <v>48</v>
      </c>
      <c r="B42" s="9" t="s">
        <v>34</v>
      </c>
      <c r="C42" s="9" t="s">
        <v>6</v>
      </c>
      <c r="D42" s="15">
        <v>924076.8</v>
      </c>
      <c r="E42" s="3">
        <v>970038.6</v>
      </c>
      <c r="F42" s="3">
        <v>978165.9</v>
      </c>
      <c r="G42" s="3">
        <v>1130042.3</v>
      </c>
      <c r="H42" s="5">
        <f t="shared" si="14"/>
        <v>160003.70000000007</v>
      </c>
      <c r="I42" s="18">
        <f>H42/H8*100</f>
        <v>59.226738773553677</v>
      </c>
      <c r="J42" s="5">
        <f t="shared" si="15"/>
        <v>151876.40000000002</v>
      </c>
      <c r="K42" s="17">
        <f>J42/J8*100</f>
        <v>-22.255740462724621</v>
      </c>
      <c r="L42" s="3">
        <v>1108229.5</v>
      </c>
      <c r="M42" s="5">
        <f t="shared" si="4"/>
        <v>-21812.800000000047</v>
      </c>
      <c r="N42" s="17">
        <f t="shared" si="5"/>
        <v>12.040314697068514</v>
      </c>
      <c r="O42" s="3">
        <v>1726668.2</v>
      </c>
      <c r="P42" s="5">
        <f t="shared" si="7"/>
        <v>618438.69999999995</v>
      </c>
      <c r="Q42" s="17">
        <f t="shared" si="8"/>
        <v>106.44726430953968</v>
      </c>
    </row>
    <row r="43" spans="1:17" x14ac:dyDescent="0.3">
      <c r="A43" s="8" t="s">
        <v>75</v>
      </c>
      <c r="B43" s="9" t="s">
        <v>34</v>
      </c>
      <c r="C43" s="9" t="s">
        <v>8</v>
      </c>
      <c r="D43" s="15">
        <v>162940.20000000001</v>
      </c>
      <c r="E43" s="3">
        <v>133303.4</v>
      </c>
      <c r="F43" s="3">
        <v>137338.4</v>
      </c>
      <c r="G43" s="3">
        <v>135278.29999999999</v>
      </c>
      <c r="H43" s="5">
        <f t="shared" si="14"/>
        <v>1974.8999999999942</v>
      </c>
      <c r="I43" s="18">
        <f>H43/H8*100</f>
        <v>0.73102613504494429</v>
      </c>
      <c r="J43" s="5">
        <f t="shared" si="15"/>
        <v>-2060.1000000000058</v>
      </c>
      <c r="K43" s="17">
        <f>J43/J8*100</f>
        <v>0.30188397227784647</v>
      </c>
      <c r="L43" s="3">
        <v>157454</v>
      </c>
      <c r="M43" s="5">
        <f t="shared" si="4"/>
        <v>22175.700000000012</v>
      </c>
      <c r="N43" s="17">
        <f t="shared" si="5"/>
        <v>-12.24062965908924</v>
      </c>
      <c r="O43" s="3">
        <v>129630.3</v>
      </c>
      <c r="P43" s="5">
        <f t="shared" si="7"/>
        <v>-27823.699999999997</v>
      </c>
      <c r="Q43" s="17">
        <v>0.5</v>
      </c>
    </row>
    <row r="44" spans="1:17" x14ac:dyDescent="0.3">
      <c r="A44" s="8" t="s">
        <v>77</v>
      </c>
      <c r="B44" s="9" t="s">
        <v>34</v>
      </c>
      <c r="C44" s="9" t="s">
        <v>34</v>
      </c>
      <c r="D44" s="15">
        <v>54693.4</v>
      </c>
      <c r="E44" s="3">
        <v>54359.6</v>
      </c>
      <c r="F44" s="3">
        <v>55711.4</v>
      </c>
      <c r="G44" s="3">
        <v>61386.8</v>
      </c>
      <c r="H44" s="5">
        <f t="shared" si="14"/>
        <v>7027.2000000000044</v>
      </c>
      <c r="I44" s="18">
        <f>H44/H8*100</f>
        <v>2.6011782146882632</v>
      </c>
      <c r="J44" s="5">
        <f t="shared" si="15"/>
        <v>5675.4000000000015</v>
      </c>
      <c r="K44" s="17">
        <f>J44/J8*100</f>
        <v>-0.83166462611799685</v>
      </c>
      <c r="L44" s="3">
        <v>56130.7</v>
      </c>
      <c r="M44" s="5">
        <f t="shared" si="4"/>
        <v>-5256.1000000000058</v>
      </c>
      <c r="N44" s="17">
        <f t="shared" si="5"/>
        <v>2.9012826450186013</v>
      </c>
      <c r="O44" s="3">
        <v>56130.7</v>
      </c>
      <c r="P44" s="5">
        <f t="shared" si="7"/>
        <v>0</v>
      </c>
      <c r="Q44" s="17">
        <f t="shared" si="8"/>
        <v>0</v>
      </c>
    </row>
    <row r="45" spans="1:17" x14ac:dyDescent="0.3">
      <c r="A45" s="8" t="s">
        <v>49</v>
      </c>
      <c r="B45" s="9" t="s">
        <v>34</v>
      </c>
      <c r="C45" s="9" t="s">
        <v>24</v>
      </c>
      <c r="D45" s="15">
        <v>93679.5</v>
      </c>
      <c r="E45" s="3">
        <v>91243.8</v>
      </c>
      <c r="F45" s="3">
        <v>97420</v>
      </c>
      <c r="G45" s="3">
        <v>104415.2</v>
      </c>
      <c r="H45" s="5">
        <f t="shared" si="14"/>
        <v>13171.399999999994</v>
      </c>
      <c r="I45" s="18">
        <f>H45/H8*100</f>
        <v>4.8755064231763656</v>
      </c>
      <c r="J45" s="5">
        <f t="shared" si="15"/>
        <v>6995.1999999999971</v>
      </c>
      <c r="K45" s="17">
        <f>J45/J8*100</f>
        <v>-1.025066143817283</v>
      </c>
      <c r="L45" s="3">
        <v>102113.7</v>
      </c>
      <c r="M45" s="5">
        <f t="shared" si="4"/>
        <v>-2301.5</v>
      </c>
      <c r="N45" s="17">
        <f t="shared" si="5"/>
        <v>1.2703909757254055</v>
      </c>
      <c r="O45" s="3">
        <v>102113.7</v>
      </c>
      <c r="P45" s="5">
        <f t="shared" si="7"/>
        <v>0</v>
      </c>
      <c r="Q45" s="17">
        <f t="shared" si="8"/>
        <v>0</v>
      </c>
    </row>
    <row r="46" spans="1:17" x14ac:dyDescent="0.3">
      <c r="A46" s="6" t="s">
        <v>50</v>
      </c>
      <c r="B46" s="7" t="s">
        <v>35</v>
      </c>
      <c r="C46" s="7"/>
      <c r="D46" s="4">
        <f>SUM(D47:D48)</f>
        <v>150128</v>
      </c>
      <c r="E46" s="4">
        <f>SUM(E47:E48)</f>
        <v>158585.9</v>
      </c>
      <c r="F46" s="4">
        <f>SUM(F47:F48)</f>
        <v>163826.70000000001</v>
      </c>
      <c r="G46" s="4">
        <f>SUM(G47:G48)</f>
        <v>180915</v>
      </c>
      <c r="H46" s="4">
        <f t="shared" si="14"/>
        <v>22329.100000000006</v>
      </c>
      <c r="I46" s="16">
        <f>H46/H8*100</f>
        <v>8.2653074444438293</v>
      </c>
      <c r="J46" s="4">
        <f t="shared" si="15"/>
        <v>17088.299999999988</v>
      </c>
      <c r="K46" s="16">
        <f>J46/J8*100</f>
        <v>-2.5040939194580383</v>
      </c>
      <c r="L46" s="4">
        <f t="shared" ref="L46:O46" si="17">SUM(L47:L48)</f>
        <v>163145.4</v>
      </c>
      <c r="M46" s="4">
        <f t="shared" si="4"/>
        <v>-17769.600000000006</v>
      </c>
      <c r="N46" s="16">
        <f t="shared" si="5"/>
        <v>9.8085333401043542</v>
      </c>
      <c r="O46" s="4">
        <f t="shared" si="17"/>
        <v>167093.30000000002</v>
      </c>
      <c r="P46" s="4">
        <f t="shared" si="7"/>
        <v>3947.9000000000233</v>
      </c>
      <c r="Q46" s="16">
        <f t="shared" si="8"/>
        <v>0.67952273162664978</v>
      </c>
    </row>
    <row r="47" spans="1:17" x14ac:dyDescent="0.3">
      <c r="A47" s="8" t="s">
        <v>51</v>
      </c>
      <c r="B47" s="9" t="s">
        <v>35</v>
      </c>
      <c r="C47" s="9" t="s">
        <v>5</v>
      </c>
      <c r="D47" s="15">
        <v>142248.20000000001</v>
      </c>
      <c r="E47" s="3">
        <v>150800.79999999999</v>
      </c>
      <c r="F47" s="3">
        <v>155641.60000000001</v>
      </c>
      <c r="G47" s="3">
        <v>172357.1</v>
      </c>
      <c r="H47" s="5">
        <f t="shared" si="14"/>
        <v>21556.300000000017</v>
      </c>
      <c r="I47" s="18">
        <f>H47/H8*100</f>
        <v>7.9792489112711502</v>
      </c>
      <c r="J47" s="5">
        <f t="shared" si="15"/>
        <v>16715.5</v>
      </c>
      <c r="K47" s="17">
        <f>J47/J8*100</f>
        <v>-2.4494643651329198</v>
      </c>
      <c r="L47" s="3">
        <v>154690.1</v>
      </c>
      <c r="M47" s="5">
        <f t="shared" si="4"/>
        <v>-17667</v>
      </c>
      <c r="N47" s="17">
        <f t="shared" si="5"/>
        <v>9.7518997906325158</v>
      </c>
      <c r="O47" s="3">
        <v>158600.6</v>
      </c>
      <c r="P47" s="5">
        <f t="shared" si="7"/>
        <v>3910.5</v>
      </c>
      <c r="Q47" s="17">
        <f t="shared" si="8"/>
        <v>0.6730853471531697</v>
      </c>
    </row>
    <row r="48" spans="1:17" ht="33.6" x14ac:dyDescent="0.3">
      <c r="A48" s="8" t="s">
        <v>52</v>
      </c>
      <c r="B48" s="9" t="s">
        <v>35</v>
      </c>
      <c r="C48" s="9" t="s">
        <v>9</v>
      </c>
      <c r="D48" s="15">
        <v>7879.8</v>
      </c>
      <c r="E48" s="3">
        <v>7785.1</v>
      </c>
      <c r="F48" s="3">
        <v>8185.1</v>
      </c>
      <c r="G48" s="3">
        <v>8557.9</v>
      </c>
      <c r="H48" s="5">
        <f t="shared" si="14"/>
        <v>772.79999999999927</v>
      </c>
      <c r="I48" s="18">
        <f>H48/H8*100</f>
        <v>0.2860585331726842</v>
      </c>
      <c r="J48" s="5">
        <f t="shared" si="15"/>
        <v>372.79999999999927</v>
      </c>
      <c r="K48" s="17">
        <f>J48/J8*100</f>
        <v>-5.4629554325120434E-2</v>
      </c>
      <c r="L48" s="3">
        <v>8455.2999999999993</v>
      </c>
      <c r="M48" s="5">
        <f t="shared" si="4"/>
        <v>-102.60000000000036</v>
      </c>
      <c r="N48" s="17">
        <f t="shared" si="5"/>
        <v>5.663354947183448E-2</v>
      </c>
      <c r="O48" s="3">
        <v>8492.7000000000007</v>
      </c>
      <c r="P48" s="5">
        <f t="shared" si="7"/>
        <v>37.400000000001455</v>
      </c>
      <c r="Q48" s="17">
        <f t="shared" si="8"/>
        <v>6.4373844734764152E-3</v>
      </c>
    </row>
    <row r="49" spans="1:17" x14ac:dyDescent="0.3">
      <c r="A49" s="6" t="s">
        <v>53</v>
      </c>
      <c r="B49" s="7" t="s">
        <v>24</v>
      </c>
      <c r="C49" s="7"/>
      <c r="D49" s="4">
        <f>D50</f>
        <v>1355.2</v>
      </c>
      <c r="E49" s="4">
        <f>E50</f>
        <v>1355.2</v>
      </c>
      <c r="F49" s="4">
        <f>F50</f>
        <v>1355.2</v>
      </c>
      <c r="G49" s="4">
        <f>G50</f>
        <v>1355.2</v>
      </c>
      <c r="H49" s="4">
        <f t="shared" si="14"/>
        <v>0</v>
      </c>
      <c r="I49" s="16">
        <f>H49/H8*100</f>
        <v>0</v>
      </c>
      <c r="J49" s="4">
        <f t="shared" si="15"/>
        <v>0</v>
      </c>
      <c r="K49" s="16">
        <f>J49/J8*100</f>
        <v>0</v>
      </c>
      <c r="L49" s="4">
        <f t="shared" ref="L49:O49" si="18">L50</f>
        <v>1355.2</v>
      </c>
      <c r="M49" s="4">
        <f t="shared" si="4"/>
        <v>0</v>
      </c>
      <c r="N49" s="16">
        <f t="shared" si="5"/>
        <v>0</v>
      </c>
      <c r="O49" s="4">
        <f t="shared" si="18"/>
        <v>1355.2</v>
      </c>
      <c r="P49" s="4">
        <f t="shared" si="7"/>
        <v>0</v>
      </c>
      <c r="Q49" s="16">
        <f t="shared" si="8"/>
        <v>0</v>
      </c>
    </row>
    <row r="50" spans="1:17" x14ac:dyDescent="0.3">
      <c r="A50" s="8" t="s">
        <v>54</v>
      </c>
      <c r="B50" s="9" t="s">
        <v>24</v>
      </c>
      <c r="C50" s="9" t="s">
        <v>24</v>
      </c>
      <c r="D50" s="15">
        <v>1355.2</v>
      </c>
      <c r="E50" s="5">
        <v>1355.2</v>
      </c>
      <c r="F50" s="5">
        <v>1355.2</v>
      </c>
      <c r="G50" s="3">
        <v>1355.2</v>
      </c>
      <c r="H50" s="5">
        <f t="shared" si="14"/>
        <v>0</v>
      </c>
      <c r="I50" s="18">
        <f>H50/H8/100</f>
        <v>0</v>
      </c>
      <c r="J50" s="5">
        <f t="shared" si="15"/>
        <v>0</v>
      </c>
      <c r="K50" s="17">
        <f>J50/J8*100</f>
        <v>0</v>
      </c>
      <c r="L50" s="3">
        <v>1355.2</v>
      </c>
      <c r="M50" s="5">
        <f t="shared" si="4"/>
        <v>0</v>
      </c>
      <c r="N50" s="17">
        <f t="shared" si="5"/>
        <v>0</v>
      </c>
      <c r="O50" s="3">
        <v>1355.2</v>
      </c>
      <c r="P50" s="5">
        <f t="shared" si="7"/>
        <v>0</v>
      </c>
      <c r="Q50" s="17">
        <f t="shared" si="8"/>
        <v>0</v>
      </c>
    </row>
    <row r="51" spans="1:17" x14ac:dyDescent="0.3">
      <c r="A51" s="6" t="s">
        <v>55</v>
      </c>
      <c r="B51" s="7" t="s">
        <v>36</v>
      </c>
      <c r="C51" s="7"/>
      <c r="D51" s="4">
        <f>SUM(D52:D55)</f>
        <v>119627.5</v>
      </c>
      <c r="E51" s="4">
        <f>SUM(E52:E55)</f>
        <v>146921.50000000003</v>
      </c>
      <c r="F51" s="4">
        <f>SUM(F52:F55)</f>
        <v>151791.40000000002</v>
      </c>
      <c r="G51" s="4">
        <f>SUM(G52:G55)</f>
        <v>116065.7</v>
      </c>
      <c r="H51" s="4">
        <f t="shared" si="14"/>
        <v>-30855.800000000032</v>
      </c>
      <c r="I51" s="16">
        <f>H51/H8*100</f>
        <v>-11.421538415980496</v>
      </c>
      <c r="J51" s="4">
        <f t="shared" si="15"/>
        <v>-35725.700000000026</v>
      </c>
      <c r="K51" s="16">
        <f>J51/J8*100</f>
        <v>5.235190635603435</v>
      </c>
      <c r="L51" s="4">
        <f t="shared" ref="L51" si="19">SUM(L52:L55)</f>
        <v>118909.2</v>
      </c>
      <c r="M51" s="4">
        <f t="shared" si="4"/>
        <v>2843.5</v>
      </c>
      <c r="N51" s="16">
        <f t="shared" si="5"/>
        <v>-1.5695662565610211</v>
      </c>
      <c r="O51" s="4">
        <f>SUM(O52:O55)</f>
        <v>138498.1</v>
      </c>
      <c r="P51" s="4">
        <f t="shared" si="7"/>
        <v>19588.900000000009</v>
      </c>
      <c r="Q51" s="16">
        <f t="shared" si="8"/>
        <v>3.3716919976598212</v>
      </c>
    </row>
    <row r="52" spans="1:17" x14ac:dyDescent="0.3">
      <c r="A52" s="8" t="s">
        <v>56</v>
      </c>
      <c r="B52" s="9" t="s">
        <v>36</v>
      </c>
      <c r="C52" s="9" t="s">
        <v>5</v>
      </c>
      <c r="D52" s="15">
        <v>4494.8</v>
      </c>
      <c r="E52" s="3">
        <v>5200</v>
      </c>
      <c r="F52" s="3">
        <v>6200</v>
      </c>
      <c r="G52" s="3">
        <v>5500</v>
      </c>
      <c r="H52" s="5">
        <f t="shared" si="14"/>
        <v>300</v>
      </c>
      <c r="I52" s="18">
        <f>H52/H8*100</f>
        <v>0.111047567225421</v>
      </c>
      <c r="J52" s="5">
        <f t="shared" si="15"/>
        <v>-700</v>
      </c>
      <c r="K52" s="17">
        <f>J52/J8*100</f>
        <v>0.10257695286369202</v>
      </c>
      <c r="L52" s="3">
        <v>5000</v>
      </c>
      <c r="M52" s="5">
        <f t="shared" si="4"/>
        <v>-500</v>
      </c>
      <c r="N52" s="17">
        <f t="shared" si="5"/>
        <v>0.27599195649042046</v>
      </c>
      <c r="O52" s="3">
        <v>5000</v>
      </c>
      <c r="P52" s="5">
        <f t="shared" si="7"/>
        <v>0</v>
      </c>
      <c r="Q52" s="17">
        <f t="shared" si="8"/>
        <v>0</v>
      </c>
    </row>
    <row r="53" spans="1:17" x14ac:dyDescent="0.3">
      <c r="A53" s="8" t="s">
        <v>57</v>
      </c>
      <c r="B53" s="9" t="s">
        <v>36</v>
      </c>
      <c r="C53" s="9" t="s">
        <v>8</v>
      </c>
      <c r="D53" s="15">
        <v>18047.599999999999</v>
      </c>
      <c r="E53" s="3">
        <v>11841.2</v>
      </c>
      <c r="F53" s="3">
        <v>10449.200000000001</v>
      </c>
      <c r="G53" s="3">
        <v>5675</v>
      </c>
      <c r="H53" s="5">
        <f t="shared" si="14"/>
        <v>-6166.2000000000007</v>
      </c>
      <c r="I53" s="18">
        <f>H53/H8*100</f>
        <v>-2.2824716967513039</v>
      </c>
      <c r="J53" s="5">
        <f t="shared" si="15"/>
        <v>-4774.2000000000007</v>
      </c>
      <c r="K53" s="17">
        <f>J53/J8*100</f>
        <v>0.69960412623119783</v>
      </c>
      <c r="L53" s="3">
        <v>5142.8</v>
      </c>
      <c r="M53" s="5">
        <f t="shared" si="4"/>
        <v>-532.19999999999982</v>
      </c>
      <c r="N53" s="17">
        <f t="shared" si="5"/>
        <v>0.29376583848840343</v>
      </c>
      <c r="O53" s="3">
        <v>5172.8</v>
      </c>
      <c r="P53" s="5">
        <f t="shared" si="7"/>
        <v>30</v>
      </c>
      <c r="Q53" s="17">
        <f t="shared" si="8"/>
        <v>5.1636773851413088E-3</v>
      </c>
    </row>
    <row r="54" spans="1:17" x14ac:dyDescent="0.3">
      <c r="A54" s="8" t="s">
        <v>58</v>
      </c>
      <c r="B54" s="9" t="s">
        <v>36</v>
      </c>
      <c r="C54" s="9" t="s">
        <v>9</v>
      </c>
      <c r="D54" s="15">
        <v>85535.5</v>
      </c>
      <c r="E54" s="3">
        <v>116096.1</v>
      </c>
      <c r="F54" s="3">
        <v>121358</v>
      </c>
      <c r="G54" s="3">
        <v>90545.2</v>
      </c>
      <c r="H54" s="5">
        <f t="shared" si="14"/>
        <v>-25550.900000000009</v>
      </c>
      <c r="I54" s="18">
        <f>H54/H8*100</f>
        <v>-9.4578842847333693</v>
      </c>
      <c r="J54" s="5">
        <f t="shared" si="15"/>
        <v>-30812.800000000003</v>
      </c>
      <c r="K54" s="17">
        <f>J54/J8*100</f>
        <v>4.5152616188548134</v>
      </c>
      <c r="L54" s="3">
        <v>94296.4</v>
      </c>
      <c r="M54" s="5">
        <f t="shared" si="4"/>
        <v>3751.1999999999971</v>
      </c>
      <c r="N54" s="17">
        <v>-8.4</v>
      </c>
      <c r="O54" s="3">
        <v>113793</v>
      </c>
      <c r="P54" s="5">
        <f t="shared" si="7"/>
        <v>19496.600000000006</v>
      </c>
      <c r="Q54" s="17">
        <f t="shared" si="8"/>
        <v>3.3558050835715356</v>
      </c>
    </row>
    <row r="55" spans="1:17" x14ac:dyDescent="0.3">
      <c r="A55" s="8" t="s">
        <v>59</v>
      </c>
      <c r="B55" s="9" t="s">
        <v>36</v>
      </c>
      <c r="C55" s="9" t="s">
        <v>13</v>
      </c>
      <c r="D55" s="15">
        <v>11549.6</v>
      </c>
      <c r="E55" s="3">
        <v>13784.2</v>
      </c>
      <c r="F55" s="3">
        <v>13784.2</v>
      </c>
      <c r="G55" s="3">
        <v>14345.5</v>
      </c>
      <c r="H55" s="5">
        <f t="shared" si="14"/>
        <v>561.29999999999927</v>
      </c>
      <c r="I55" s="18">
        <f>H55/H8*100</f>
        <v>0.20776999827876244</v>
      </c>
      <c r="J55" s="5">
        <f t="shared" si="15"/>
        <v>561.29999999999927</v>
      </c>
      <c r="K55" s="17">
        <f>J55/J8*100</f>
        <v>-8.225206234627179E-2</v>
      </c>
      <c r="L55" s="3">
        <v>14470</v>
      </c>
      <c r="M55" s="5">
        <f t="shared" si="4"/>
        <v>124.5</v>
      </c>
      <c r="N55" s="17">
        <f t="shared" si="5"/>
        <v>-6.8721997166114698E-2</v>
      </c>
      <c r="O55" s="3">
        <v>14532.3</v>
      </c>
      <c r="P55" s="5">
        <f t="shared" si="7"/>
        <v>62.299999999999272</v>
      </c>
      <c r="Q55" s="17">
        <f t="shared" si="8"/>
        <v>1.0723236703143327E-2</v>
      </c>
    </row>
    <row r="56" spans="1:17" x14ac:dyDescent="0.3">
      <c r="A56" s="6" t="s">
        <v>60</v>
      </c>
      <c r="B56" s="7" t="s">
        <v>16</v>
      </c>
      <c r="C56" s="7"/>
      <c r="D56" s="4">
        <f>SUM(D57:D60)</f>
        <v>313434.8</v>
      </c>
      <c r="E56" s="4">
        <f>SUM(E57:E60)</f>
        <v>111740.3</v>
      </c>
      <c r="F56" s="4">
        <f>SUM(F57:F60)</f>
        <v>119146.20000000001</v>
      </c>
      <c r="G56" s="4">
        <f>SUM(G57:G60)</f>
        <v>164759.79999999999</v>
      </c>
      <c r="H56" s="4">
        <f t="shared" si="14"/>
        <v>53019.499999999985</v>
      </c>
      <c r="I56" s="16">
        <f>H56/H8*100</f>
        <v>19.625621635027361</v>
      </c>
      <c r="J56" s="4">
        <f t="shared" si="15"/>
        <v>45613.599999999977</v>
      </c>
      <c r="K56" s="16">
        <f>J56/J8*100</f>
        <v>-6.6841487102047141</v>
      </c>
      <c r="L56" s="4">
        <f t="shared" ref="L56:O56" si="20">SUM(L57:L60)</f>
        <v>146125</v>
      </c>
      <c r="M56" s="4">
        <f t="shared" si="4"/>
        <v>-18634.799999999988</v>
      </c>
      <c r="N56" s="16">
        <f t="shared" si="5"/>
        <v>10.286109821615367</v>
      </c>
      <c r="O56" s="4">
        <f t="shared" si="20"/>
        <v>116179.1</v>
      </c>
      <c r="P56" s="4">
        <f t="shared" si="7"/>
        <v>-29945.899999999994</v>
      </c>
      <c r="Q56" s="16">
        <f t="shared" si="8"/>
        <v>-5.154365553590103</v>
      </c>
    </row>
    <row r="57" spans="1:17" x14ac:dyDescent="0.3">
      <c r="A57" s="8" t="s">
        <v>61</v>
      </c>
      <c r="B57" s="9" t="s">
        <v>16</v>
      </c>
      <c r="C57" s="9" t="s">
        <v>5</v>
      </c>
      <c r="D57" s="15">
        <v>63955.4</v>
      </c>
      <c r="E57" s="3">
        <v>100490.1</v>
      </c>
      <c r="F57" s="3">
        <v>105597.6</v>
      </c>
      <c r="G57" s="3">
        <v>147262.39999999999</v>
      </c>
      <c r="H57" s="5">
        <f t="shared" si="14"/>
        <v>46772.299999999988</v>
      </c>
      <c r="I57" s="18">
        <f>H57/H8*100</f>
        <v>17.313167095125191</v>
      </c>
      <c r="J57" s="5">
        <f t="shared" si="15"/>
        <v>41664.799999999988</v>
      </c>
      <c r="K57" s="17">
        <f>J57/J8*100</f>
        <v>-6.1054974652502194</v>
      </c>
      <c r="L57" s="3">
        <v>128974.39999999999</v>
      </c>
      <c r="M57" s="5">
        <f t="shared" si="4"/>
        <v>-18288</v>
      </c>
      <c r="N57" s="17">
        <f t="shared" si="5"/>
        <v>10.094681800593619</v>
      </c>
      <c r="O57" s="3">
        <v>99029.2</v>
      </c>
      <c r="P57" s="5">
        <f t="shared" si="7"/>
        <v>-29945.199999999997</v>
      </c>
      <c r="Q57" s="17">
        <f t="shared" si="8"/>
        <v>-5.1542450677844505</v>
      </c>
    </row>
    <row r="58" spans="1:17" x14ac:dyDescent="0.3">
      <c r="A58" s="8" t="s">
        <v>62</v>
      </c>
      <c r="B58" s="9" t="s">
        <v>16</v>
      </c>
      <c r="C58" s="9" t="s">
        <v>6</v>
      </c>
      <c r="D58" s="15">
        <v>237312.4</v>
      </c>
      <c r="E58" s="3">
        <v>50.2</v>
      </c>
      <c r="F58" s="3">
        <v>826</v>
      </c>
      <c r="G58" s="3">
        <v>4548.1000000000004</v>
      </c>
      <c r="H58" s="5">
        <f t="shared" si="14"/>
        <v>4497.9000000000005</v>
      </c>
      <c r="I58" s="18">
        <f>H58/H8*100</f>
        <v>1.6649361754107375</v>
      </c>
      <c r="J58" s="5">
        <f t="shared" si="15"/>
        <v>3722.1000000000004</v>
      </c>
      <c r="K58" s="17">
        <f>J58/J8*100</f>
        <v>-0.54543096607706865</v>
      </c>
      <c r="L58" s="5">
        <v>4348.1000000000004</v>
      </c>
      <c r="M58" s="5">
        <f t="shared" si="4"/>
        <v>-200</v>
      </c>
      <c r="N58" s="17">
        <f t="shared" si="5"/>
        <v>0.11039678259616818</v>
      </c>
      <c r="O58" s="5">
        <v>4348.1000000000004</v>
      </c>
      <c r="P58" s="5">
        <f t="shared" si="7"/>
        <v>0</v>
      </c>
      <c r="Q58" s="17">
        <f t="shared" si="8"/>
        <v>0</v>
      </c>
    </row>
    <row r="59" spans="1:17" x14ac:dyDescent="0.3">
      <c r="A59" s="8" t="s">
        <v>88</v>
      </c>
      <c r="B59" s="9" t="s">
        <v>16</v>
      </c>
      <c r="C59" s="9" t="s">
        <v>8</v>
      </c>
      <c r="D59" s="15">
        <v>0</v>
      </c>
      <c r="E59" s="3">
        <v>0</v>
      </c>
      <c r="F59" s="3">
        <v>642.6</v>
      </c>
      <c r="G59" s="3">
        <v>302.5</v>
      </c>
      <c r="H59" s="5">
        <f t="shared" si="14"/>
        <v>302.5</v>
      </c>
      <c r="I59" s="18">
        <f>H59/H8*100</f>
        <v>0.11197296361896618</v>
      </c>
      <c r="J59" s="5">
        <f t="shared" si="15"/>
        <v>-340.1</v>
      </c>
      <c r="K59" s="17">
        <f>J59/J8*100</f>
        <v>4.9837745241345224E-2</v>
      </c>
      <c r="L59" s="5">
        <v>302.5</v>
      </c>
      <c r="M59" s="5">
        <f t="shared" si="4"/>
        <v>0</v>
      </c>
      <c r="N59" s="17">
        <f t="shared" si="5"/>
        <v>0</v>
      </c>
      <c r="O59" s="5">
        <v>301.8</v>
      </c>
      <c r="P59" s="5">
        <f t="shared" si="7"/>
        <v>-0.69999999999998863</v>
      </c>
      <c r="Q59" s="17">
        <f t="shared" si="8"/>
        <v>-1.2048580565329527E-4</v>
      </c>
    </row>
    <row r="60" spans="1:17" ht="33.6" x14ac:dyDescent="0.3">
      <c r="A60" s="8" t="s">
        <v>63</v>
      </c>
      <c r="B60" s="9" t="s">
        <v>16</v>
      </c>
      <c r="C60" s="9" t="s">
        <v>11</v>
      </c>
      <c r="D60" s="15">
        <v>12167</v>
      </c>
      <c r="E60" s="3">
        <v>11200</v>
      </c>
      <c r="F60" s="3">
        <v>12080</v>
      </c>
      <c r="G60" s="3">
        <v>12646.8</v>
      </c>
      <c r="H60" s="5">
        <f t="shared" si="14"/>
        <v>1446.7999999999993</v>
      </c>
      <c r="I60" s="18">
        <f>H60/H8*100</f>
        <v>0.5355454008724635</v>
      </c>
      <c r="J60" s="5">
        <f t="shared" si="15"/>
        <v>566.79999999999927</v>
      </c>
      <c r="K60" s="17">
        <f>J60/J8*100</f>
        <v>-8.3058024118772222E-2</v>
      </c>
      <c r="L60" s="3">
        <v>12500</v>
      </c>
      <c r="M60" s="5">
        <f t="shared" si="4"/>
        <v>-146.79999999999927</v>
      </c>
      <c r="N60" s="17">
        <f t="shared" si="5"/>
        <v>8.1031238425587043E-2</v>
      </c>
      <c r="O60" s="3">
        <v>12500</v>
      </c>
      <c r="P60" s="5">
        <f t="shared" si="7"/>
        <v>0</v>
      </c>
      <c r="Q60" s="17">
        <f t="shared" si="8"/>
        <v>0</v>
      </c>
    </row>
    <row r="61" spans="1:17" x14ac:dyDescent="0.3">
      <c r="A61" s="6" t="s">
        <v>64</v>
      </c>
      <c r="B61" s="7" t="s">
        <v>37</v>
      </c>
      <c r="C61" s="7"/>
      <c r="D61" s="4">
        <f>SUM(D62:D63)</f>
        <v>19418.7</v>
      </c>
      <c r="E61" s="4">
        <f>SUM(E62:E63)</f>
        <v>21714</v>
      </c>
      <c r="F61" s="4">
        <f>SUM(F62:F63)</f>
        <v>22032</v>
      </c>
      <c r="G61" s="4">
        <f>SUM(G62:G63)</f>
        <v>22220</v>
      </c>
      <c r="H61" s="4">
        <f t="shared" si="14"/>
        <v>506</v>
      </c>
      <c r="I61" s="16">
        <f>H61/H8*100</f>
        <v>0.18730023005354343</v>
      </c>
      <c r="J61" s="4">
        <f t="shared" si="15"/>
        <v>188</v>
      </c>
      <c r="K61" s="16">
        <f>J61/J8*100</f>
        <v>-2.7549238769105852E-2</v>
      </c>
      <c r="L61" s="4">
        <f t="shared" ref="L61:O61" si="21">SUM(L62:L63)</f>
        <v>20800</v>
      </c>
      <c r="M61" s="4">
        <f t="shared" si="4"/>
        <v>-1420</v>
      </c>
      <c r="N61" s="16">
        <f t="shared" si="5"/>
        <v>0.78381715643279415</v>
      </c>
      <c r="O61" s="4">
        <f t="shared" si="21"/>
        <v>20300</v>
      </c>
      <c r="P61" s="4">
        <f t="shared" si="7"/>
        <v>-500</v>
      </c>
      <c r="Q61" s="16">
        <f t="shared" si="8"/>
        <v>-8.606128975235515E-2</v>
      </c>
    </row>
    <row r="62" spans="1:17" x14ac:dyDescent="0.3">
      <c r="A62" s="8" t="s">
        <v>71</v>
      </c>
      <c r="B62" s="9" t="s">
        <v>37</v>
      </c>
      <c r="C62" s="9" t="s">
        <v>6</v>
      </c>
      <c r="D62" s="15">
        <v>10050</v>
      </c>
      <c r="E62" s="3">
        <v>10000</v>
      </c>
      <c r="F62" s="3">
        <v>10592.5</v>
      </c>
      <c r="G62" s="3">
        <v>10520</v>
      </c>
      <c r="H62" s="5">
        <f t="shared" si="14"/>
        <v>520</v>
      </c>
      <c r="I62" s="18">
        <f>H62/H8*100</f>
        <v>0.1924824498573964</v>
      </c>
      <c r="J62" s="5">
        <f t="shared" si="15"/>
        <v>-72.5</v>
      </c>
      <c r="K62" s="17">
        <f>J62/J8*100</f>
        <v>1.0624041546596673E-2</v>
      </c>
      <c r="L62" s="3">
        <v>10000</v>
      </c>
      <c r="M62" s="5">
        <f t="shared" si="4"/>
        <v>-520</v>
      </c>
      <c r="N62" s="17">
        <f t="shared" si="5"/>
        <v>0.28703163475003729</v>
      </c>
      <c r="O62" s="3">
        <v>10000</v>
      </c>
      <c r="P62" s="5">
        <f t="shared" si="7"/>
        <v>0</v>
      </c>
      <c r="Q62" s="17">
        <f t="shared" si="8"/>
        <v>0</v>
      </c>
    </row>
    <row r="63" spans="1:17" ht="33.6" x14ac:dyDescent="0.3">
      <c r="A63" s="8" t="s">
        <v>65</v>
      </c>
      <c r="B63" s="9" t="s">
        <v>37</v>
      </c>
      <c r="C63" s="9" t="s">
        <v>9</v>
      </c>
      <c r="D63" s="15">
        <v>9368.7000000000007</v>
      </c>
      <c r="E63" s="3">
        <v>11714</v>
      </c>
      <c r="F63" s="3">
        <v>11439.5</v>
      </c>
      <c r="G63" s="3">
        <v>11700</v>
      </c>
      <c r="H63" s="5">
        <f t="shared" si="14"/>
        <v>-14</v>
      </c>
      <c r="I63" s="18">
        <f>H63/H8*100</f>
        <v>-5.1822198038529799E-3</v>
      </c>
      <c r="J63" s="5">
        <f t="shared" si="15"/>
        <v>260.5</v>
      </c>
      <c r="K63" s="17">
        <f>J63/J8*100</f>
        <v>-3.817328031570253E-2</v>
      </c>
      <c r="L63" s="3">
        <v>10800</v>
      </c>
      <c r="M63" s="5">
        <f t="shared" si="4"/>
        <v>-900</v>
      </c>
      <c r="N63" s="17">
        <f t="shared" si="5"/>
        <v>0.4967855216827568</v>
      </c>
      <c r="O63" s="3">
        <v>10300</v>
      </c>
      <c r="P63" s="5">
        <f t="shared" si="7"/>
        <v>-500</v>
      </c>
      <c r="Q63" s="17">
        <f t="shared" si="8"/>
        <v>-8.606128975235515E-2</v>
      </c>
    </row>
    <row r="64" spans="1:17" ht="33.6" x14ac:dyDescent="0.3">
      <c r="A64" s="6" t="s">
        <v>66</v>
      </c>
      <c r="B64" s="7" t="s">
        <v>17</v>
      </c>
      <c r="C64" s="7"/>
      <c r="D64" s="4">
        <f>D65</f>
        <v>24320.6</v>
      </c>
      <c r="E64" s="4">
        <f>E65</f>
        <v>28379</v>
      </c>
      <c r="F64" s="4">
        <f>F65</f>
        <v>20379</v>
      </c>
      <c r="G64" s="4">
        <f>G65</f>
        <v>30300</v>
      </c>
      <c r="H64" s="4">
        <f t="shared" si="14"/>
        <v>1921</v>
      </c>
      <c r="I64" s="16">
        <f>H64/H8*100</f>
        <v>0.71107458880011254</v>
      </c>
      <c r="J64" s="4">
        <f t="shared" si="15"/>
        <v>9921</v>
      </c>
      <c r="K64" s="16">
        <f>J64/J8*100</f>
        <v>-1.4538084990866977</v>
      </c>
      <c r="L64" s="4">
        <f t="shared" ref="L64:O64" si="22">L65</f>
        <v>26000</v>
      </c>
      <c r="M64" s="4">
        <f t="shared" si="4"/>
        <v>-4300</v>
      </c>
      <c r="N64" s="16">
        <f t="shared" si="5"/>
        <v>2.3735308258176162</v>
      </c>
      <c r="O64" s="4">
        <f t="shared" si="22"/>
        <v>26000</v>
      </c>
      <c r="P64" s="4">
        <f t="shared" si="7"/>
        <v>0</v>
      </c>
      <c r="Q64" s="16">
        <f t="shared" si="8"/>
        <v>0</v>
      </c>
    </row>
    <row r="65" spans="1:17" ht="33.6" x14ac:dyDescent="0.3">
      <c r="A65" s="8" t="s">
        <v>67</v>
      </c>
      <c r="B65" s="9" t="s">
        <v>17</v>
      </c>
      <c r="C65" s="9" t="s">
        <v>5</v>
      </c>
      <c r="D65" s="5">
        <v>24320.6</v>
      </c>
      <c r="E65" s="5">
        <v>28379</v>
      </c>
      <c r="F65" s="5">
        <v>20379</v>
      </c>
      <c r="G65" s="5">
        <v>30300</v>
      </c>
      <c r="H65" s="5">
        <f t="shared" si="14"/>
        <v>1921</v>
      </c>
      <c r="I65" s="17">
        <f>H65/H8*100</f>
        <v>0.71107458880011254</v>
      </c>
      <c r="J65" s="5">
        <f t="shared" si="15"/>
        <v>9921</v>
      </c>
      <c r="K65" s="17">
        <f>J65/J8*100</f>
        <v>-1.4538084990866977</v>
      </c>
      <c r="L65" s="5">
        <v>26000</v>
      </c>
      <c r="M65" s="5">
        <f t="shared" si="4"/>
        <v>-4300</v>
      </c>
      <c r="N65" s="17">
        <f t="shared" si="5"/>
        <v>2.3735308258176162</v>
      </c>
      <c r="O65" s="5">
        <v>26000</v>
      </c>
      <c r="P65" s="5">
        <f t="shared" si="7"/>
        <v>0</v>
      </c>
      <c r="Q65" s="17">
        <f t="shared" si="8"/>
        <v>0</v>
      </c>
    </row>
  </sheetData>
  <mergeCells count="15">
    <mergeCell ref="M6:N6"/>
    <mergeCell ref="O6:O7"/>
    <mergeCell ref="P6:Q6"/>
    <mergeCell ref="A2:Q3"/>
    <mergeCell ref="P5:Q5"/>
    <mergeCell ref="A6:A7"/>
    <mergeCell ref="B6:B7"/>
    <mergeCell ref="C6:C7"/>
    <mergeCell ref="D6:D7"/>
    <mergeCell ref="F6:F7"/>
    <mergeCell ref="G6:G7"/>
    <mergeCell ref="J6:K6"/>
    <mergeCell ref="E6:E7"/>
    <mergeCell ref="H6:I6"/>
    <mergeCell ref="L6:L7"/>
  </mergeCells>
  <pageMargins left="0.39370078740157483" right="0.39370078740157483" top="0.19685039370078741" bottom="0.78740157480314965" header="0.31496062992125984" footer="0.31496062992125984"/>
  <pageSetup paperSize="9" scale="49" firstPageNumber="913" fitToHeight="0" orientation="landscape" useFirstPageNumber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</vt:lpstr>
      <vt:lpstr>Готовый!Заголовки_для_печати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2019-11-15T10:20:27Z</dcterms:modified>
</cp:coreProperties>
</file>