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<sst xmlns="http://schemas.openxmlformats.org/spreadsheetml/2006/main" count="164" uniqueCount="121">
  <si>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</si>
  <si>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</si>
  <si>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</si>
  <si>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</si>
  <si>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</si>
  <si>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</si>
  <si>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</si>
  <si>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</si>
  <si>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</si>
  <si>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</si>
  <si>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</si>
  <si>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</si>
  <si>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</si>
  <si>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</si>
  <si>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</si>
  <si>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</si>
  <si>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</si>
  <si>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</si>
  <si>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</si>
  <si>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</si>
  <si>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</si>
  <si>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</si>
  <si>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</si>
  <si>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</si>
  <si>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</si>
  <si>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</si>
  <si>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</si>
  <si>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</si>
  <si>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</si>
  <si>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</si>
  <si>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</si>
  <si>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</si>
  <si>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</si>
  <si>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</si>
  <si>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</si>
  <si>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</si>
  <si>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</si>
  <si>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
администрации города Югорска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</si>
  <si>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</si>
  <si>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</si>
  <si>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</si>
  <si>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</si>
  <si>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</si>
  <si>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</si>
  <si>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</si>
  <si>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</si>
  <si>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</si>
  <si>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</si>
  <si>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</si>
  <si>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</si>
  <si>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</si>
  <si>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Относительное значение, % (гр.8/гр.7*100,0%)</t>
  </si>
  <si>
    <t>06</t>
  </si>
  <si>
    <t>07</t>
  </si>
  <si>
    <t>«Эффективное использование базы учреждений города Югорска для организации оздоровления, лечения и отдыха детей»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</si>
  <si>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</si>
  <si>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</si>
  <si>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</si>
  <si>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</si>
  <si>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</si>
  <si>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</si>
  <si>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</si>
  <si>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</si>
  <si>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</si>
  <si>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</si>
  <si>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</si>
  <si>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</si>
  <si>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</si>
  <si>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</si>
  <si>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</si>
  <si>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</si>
  <si>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</si>
  <si>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</si>
  <si>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</si>
  <si>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</si>
  <si>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</si>
  <si>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</si>
  <si>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</si>
  <si>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</si>
  <si>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</si>
  <si>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</si>
  <si>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</si>
  <si>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</si>
  <si>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</si>
  <si>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</si>
  <si>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</si>
  <si>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</si>
  <si>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</si>
  <si>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</si>
  <si>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</si>
  <si>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</si>
  <si>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</si>
  <si>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</si>
  <si>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</si>
  <si>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</si>
  <si>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Абсолютное значение  
(гр.8-гр.7)</t>
  </si>
  <si>
    <t>Результаты реализации муниципальной программы</t>
  </si>
  <si>
    <t>Командировки сотрудников</t>
  </si>
  <si>
    <t xml:space="preserve"> к письму УСП № 19</t>
  </si>
  <si>
    <t>0.1.1</t>
  </si>
  <si>
    <t>0.1.2</t>
  </si>
  <si>
    <t>0.2.1</t>
  </si>
  <si>
    <t>0.2.2</t>
  </si>
  <si>
    <t>0.3.1</t>
  </si>
  <si>
    <t>Организация деятельности лагерей с дневным пребыванием детей на базе учреждений социальной сферы города Югорска (3,4)</t>
  </si>
  <si>
    <t>Организация отдыха и оздоровления детей в климатически благоприятных зонах России и за ее пределами (6)</t>
  </si>
  <si>
    <t>Управление бухгалтерского учета и отчетности администрации города Югорска</t>
  </si>
  <si>
    <t>46</t>
  </si>
  <si>
    <t>47</t>
  </si>
  <si>
    <t>48</t>
  </si>
  <si>
    <t>49</t>
  </si>
  <si>
    <t>50</t>
  </si>
  <si>
    <t>от «_15_» января  2018</t>
  </si>
  <si>
    <t>Организация оздоровления детей на базе санатория-профилактория общества с ограниченной ответственностью "Газпром трансгаз Югорск" началась в июне. За отчетный период было оздоровлено 50 детей города Югорска</t>
  </si>
  <si>
    <t xml:space="preserve">Заключены договора на приобретение 224 путевок для организации отдыха и оздоровления детей в климатически благприятных регионах за пределами города Югорска в летний период (+ 15 путевок планируется приобрести для организации отдыха детей в осенний период). Идет освение денежных средств, согласно взятых обязательств. Всего в первую смену отдохнуло 54 ребенка, из них: 1) 14 человек в ДОЛ "Восток" (Туапсе); 2) 20 человек - ДОЛ "Эволюция" (Крым);  3) 20 человек в ДОЛ Краснодарского края по наградным путевка Департамена физической культуры и спорта ХМАО-Югры (10ч - ДОЛ "Жемчужина России", 10ч - ДОЛ "Морская волна").     
</t>
  </si>
  <si>
    <t>В период оздоровительной кампании в лагерях с дневным пребыванием детей оздоровлено на базе учреждений города Югорска в весенний период - 620 детей, в 1 летнюю лагерную смену – 545 детей, в том числе с 2-х разовым питанием – 410 детей, с 3-х разовым питанием- 135 детей.В палаточном лагере отдохнули 15 детей. До конца 2018 года в лагерях с дневным пребыванием детей и ив палаточных лагерях планируется к оздоровлению – 2220 детей, средства будут освоены в полном объеме.</t>
  </si>
  <si>
    <t>А.В. Рогачев</t>
  </si>
  <si>
    <t>Оплата расходов на сопровождение организованных групп детей (проживание, питание и проезд), 19 сопровождающих</t>
  </si>
  <si>
    <t>Проведены инструктажи, оплачено страхование несовершеннолетних граждан на период проезда и пребывания в детском лагере</t>
  </si>
  <si>
    <t xml:space="preserve"> по состоянию на 01 июля 2018</t>
  </si>
  <si>
    <t xml:space="preserve">В.М. Бурматов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</si>
</sst>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justify"/>
    </xf>
    <xf numFmtId="0" fontId="5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4" fillId="0" borderId="0" xfId="0" applyFont="1" applyAlignment="1">
      <alignment horizontal="justify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72" fontId="54" fillId="33" borderId="11" xfId="0" applyNumberFormat="1" applyFont="1" applyFill="1" applyBorder="1" applyAlignment="1">
      <alignment horizontal="center" vertical="top" wrapText="1"/>
    </xf>
    <xf numFmtId="172" fontId="54" fillId="33" borderId="12" xfId="0" applyNumberFormat="1" applyFont="1" applyFill="1" applyBorder="1" applyAlignment="1">
      <alignment horizontal="center" vertical="top" wrapText="1"/>
    </xf>
    <xf numFmtId="172" fontId="58" fillId="33" borderId="11" xfId="0" applyNumberFormat="1" applyFont="1" applyFill="1" applyBorder="1" applyAlignment="1">
      <alignment horizontal="center" vertical="top" wrapText="1"/>
    </xf>
    <xf numFmtId="172" fontId="54" fillId="33" borderId="13" xfId="0" applyNumberFormat="1" applyFont="1" applyFill="1" applyBorder="1" applyAlignment="1">
      <alignment horizontal="center" vertical="top" wrapText="1"/>
    </xf>
    <xf numFmtId="172" fontId="58" fillId="33" borderId="13" xfId="0" applyNumberFormat="1" applyFont="1" applyFill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4" fillId="33" borderId="13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33" borderId="12" xfId="0" applyNumberFormat="1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172" fontId="54" fillId="33" borderId="14" xfId="0" applyNumberFormat="1" applyFont="1" applyFill="1" applyBorder="1" applyAlignment="1">
      <alignment horizontal="center" vertical="top" wrapText="1"/>
    </xf>
    <xf numFmtId="0" fontId="59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vertical="top" wrapText="1"/>
    </xf>
    <xf numFmtId="49" fontId="54" fillId="33" borderId="11" xfId="0" applyNumberFormat="1" applyFont="1" applyFill="1" applyBorder="1" applyAlignment="1">
      <alignment horizontal="justify" vertical="top" wrapText="1"/>
    </xf>
    <xf numFmtId="0" fontId="0" fillId="33" borderId="11" xfId="0" applyFill="1" applyBorder="1" applyAlignment="1">
      <alignment wrapText="1"/>
    </xf>
    <xf numFmtId="0" fontId="57" fillId="33" borderId="11" xfId="0" applyFont="1" applyFill="1" applyBorder="1" applyAlignment="1">
      <alignment horizontal="justify" vertical="top" wrapText="1"/>
    </xf>
    <xf numFmtId="0" fontId="54" fillId="33" borderId="14" xfId="0" applyFont="1" applyFill="1" applyBorder="1" applyAlignment="1">
      <alignment horizontal="justify" vertical="top" wrapText="1"/>
    </xf>
    <xf numFmtId="173" fontId="54" fillId="33" borderId="11" xfId="0" applyNumberFormat="1" applyFont="1" applyFill="1" applyBorder="1" applyAlignment="1">
      <alignment horizontal="center" vertical="top" wrapText="1"/>
    </xf>
    <xf numFmtId="172" fontId="54" fillId="33" borderId="16" xfId="0" applyNumberFormat="1" applyFont="1" applyFill="1" applyBorder="1" applyAlignment="1">
      <alignment horizontal="center" vertical="top" wrapText="1"/>
    </xf>
    <xf numFmtId="0" fontId="60" fillId="0" borderId="17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57" fillId="33" borderId="14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horizontal="center" vertical="top" wrapText="1"/>
    </xf>
    <xf numFmtId="49" fontId="54" fillId="33" borderId="14" xfId="0" applyNumberFormat="1" applyFont="1" applyFill="1" applyBorder="1" applyAlignment="1">
      <alignment horizontal="center" vertical="top" wrapText="1"/>
    </xf>
    <xf numFmtId="49" fontId="54" fillId="33" borderId="13" xfId="0" applyNumberFormat="1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top" wrapText="1"/>
    </xf>
    <xf numFmtId="0" fontId="62" fillId="33" borderId="18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49" fontId="57" fillId="0" borderId="14" xfId="0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left"/>
    </xf>
    <xf numFmtId="0" fontId="54" fillId="33" borderId="19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justify" vertical="top" wrapText="1"/>
    </xf>
    <xf numFmtId="0" fontId="64" fillId="0" borderId="0" xfId="0" applyFont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/>
    </xf>
    <xf numFmtId="0" fontId="63" fillId="0" borderId="11" xfId="0" applyFont="1" applyBorder="1" applyAlignment="1">
      <alignment horizontal="center" vertical="top" wrapText="1"/>
    </xf>
    <xf numFmtId="49" fontId="54" fillId="33" borderId="14" xfId="0" applyNumberFormat="1" applyFont="1" applyFill="1" applyBorder="1" applyAlignment="1">
      <alignment horizontal="justify" vertical="top" wrapText="1"/>
    </xf>
    <xf numFmtId="0" fontId="58" fillId="33" borderId="12" xfId="0" applyFont="1" applyFill="1" applyBorder="1" applyAlignment="1">
      <alignment horizontal="left" vertical="top" wrapText="1"/>
    </xf>
    <xf numFmtId="0" fontId="58" fillId="33" borderId="23" xfId="0" applyFont="1" applyFill="1" applyBorder="1" applyAlignment="1">
      <alignment horizontal="left" vertical="top" wrapText="1"/>
    </xf>
    <xf numFmtId="0" fontId="58" fillId="33" borderId="24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justify" vertical="top" wrapText="1"/>
    </xf>
    <xf numFmtId="0" fontId="62" fillId="33" borderId="11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="120" zoomScaleNormal="120" zoomScalePageLayoutView="0" workbookViewId="0" topLeftCell="B67">
      <selection activeCell="G71" sqref="G71"/>
    </sheetView>
  </sheetViews>
  <sheetFormatPr defaultColWidth="9.140625" defaultRowHeight="15"/>
  <cols>
    <col min="1" max="1" width="9.140625" style="8" hidden="1" customWidth="1"/>
    <col min="2" max="2" width="9.421875" style="4" customWidth="1"/>
    <col min="3" max="3" width="35.28125" style="0" customWidth="1"/>
    <col min="4" max="4" width="14.28125" style="0" customWidth="1"/>
    <col min="5" max="5" width="15.421875" style="0" customWidth="1"/>
    <col min="6" max="6" width="17.851562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 hidden="1">
      <c r="J1" s="1"/>
      <c r="K1" s="1" t="s">
        <v>24</v>
      </c>
    </row>
    <row r="2" spans="10:11" ht="15" hidden="1">
      <c r="J2" s="1"/>
      <c r="K2" s="1" t="s">
        <v>98</v>
      </c>
    </row>
    <row r="3" spans="10:11" ht="15" hidden="1">
      <c r="J3" s="1"/>
      <c r="K3" s="1" t="s">
        <v>112</v>
      </c>
    </row>
    <row r="4" spans="2:10" ht="15.75">
      <c r="B4" s="80" t="s">
        <v>0</v>
      </c>
      <c r="C4" s="80"/>
      <c r="D4" s="80"/>
      <c r="E4" s="80"/>
      <c r="F4" s="80"/>
      <c r="G4" s="80"/>
      <c r="H4" s="80"/>
      <c r="I4" s="80"/>
      <c r="J4" s="80"/>
    </row>
    <row r="5" spans="2:10" ht="15.75">
      <c r="B5" s="80" t="s">
        <v>1</v>
      </c>
      <c r="C5" s="80"/>
      <c r="D5" s="80"/>
      <c r="E5" s="80"/>
      <c r="F5" s="80"/>
      <c r="G5" s="80"/>
      <c r="H5" s="80"/>
      <c r="I5" s="80"/>
      <c r="J5" s="80"/>
    </row>
    <row r="6" spans="2:10" ht="15.75">
      <c r="B6" s="80" t="s">
        <v>119</v>
      </c>
      <c r="C6" s="80"/>
      <c r="D6" s="80"/>
      <c r="E6" s="80"/>
      <c r="F6" s="80"/>
      <c r="G6" s="80"/>
      <c r="H6" s="80"/>
      <c r="I6" s="80"/>
      <c r="J6" s="80"/>
    </row>
    <row r="7" spans="2:4" ht="15.75">
      <c r="B7" s="81" t="s">
        <v>2</v>
      </c>
      <c r="C7" s="81"/>
      <c r="D7" s="81"/>
    </row>
    <row r="8" spans="2:9" ht="15.75">
      <c r="B8" s="5" t="s">
        <v>25</v>
      </c>
      <c r="C8" s="2"/>
      <c r="D8" s="2"/>
      <c r="E8" s="2"/>
      <c r="F8" s="2"/>
      <c r="G8" s="2"/>
      <c r="H8" s="2"/>
      <c r="I8" s="2"/>
    </row>
    <row r="9" spans="2:4" ht="15.75">
      <c r="B9" s="81" t="s">
        <v>3</v>
      </c>
      <c r="C9" s="81"/>
      <c r="D9" s="81"/>
    </row>
    <row r="10" spans="2:9" ht="15.75">
      <c r="B10" s="91" t="s">
        <v>4</v>
      </c>
      <c r="C10" s="91"/>
      <c r="D10" s="91"/>
      <c r="E10" s="91"/>
      <c r="F10" s="91"/>
      <c r="G10" s="91"/>
      <c r="H10" s="91"/>
      <c r="I10" s="91"/>
    </row>
    <row r="11" spans="1:11" ht="29.25" customHeight="1">
      <c r="A11" s="67" t="s">
        <v>41</v>
      </c>
      <c r="B11" s="87" t="s">
        <v>38</v>
      </c>
      <c r="C11" s="83" t="s">
        <v>39</v>
      </c>
      <c r="D11" s="83" t="s">
        <v>40</v>
      </c>
      <c r="E11" s="83" t="s">
        <v>5</v>
      </c>
      <c r="F11" s="83" t="s">
        <v>6</v>
      </c>
      <c r="G11" s="83" t="s">
        <v>7</v>
      </c>
      <c r="H11" s="107" t="s">
        <v>8</v>
      </c>
      <c r="I11" s="107" t="s">
        <v>9</v>
      </c>
      <c r="J11" s="107"/>
      <c r="K11" s="83" t="s">
        <v>96</v>
      </c>
    </row>
    <row r="12" spans="1:11" ht="36.75" customHeight="1">
      <c r="A12" s="68"/>
      <c r="B12" s="87"/>
      <c r="C12" s="83"/>
      <c r="D12" s="83"/>
      <c r="E12" s="83"/>
      <c r="F12" s="83"/>
      <c r="G12" s="83"/>
      <c r="H12" s="107"/>
      <c r="I12" s="82" t="s">
        <v>95</v>
      </c>
      <c r="J12" s="83" t="s">
        <v>51</v>
      </c>
      <c r="K12" s="83"/>
    </row>
    <row r="13" spans="1:11" ht="29.25" customHeight="1">
      <c r="A13" s="69"/>
      <c r="B13" s="87"/>
      <c r="C13" s="83"/>
      <c r="D13" s="83"/>
      <c r="E13" s="83"/>
      <c r="F13" s="83"/>
      <c r="G13" s="83"/>
      <c r="H13" s="107"/>
      <c r="I13" s="82"/>
      <c r="J13" s="83"/>
      <c r="K13" s="83"/>
    </row>
    <row r="14" spans="1:12" s="3" customFormat="1" ht="10.5" customHeight="1">
      <c r="A14" s="19" t="s">
        <v>42</v>
      </c>
      <c r="B14" s="20" t="s">
        <v>43</v>
      </c>
      <c r="C14" s="21">
        <v>3</v>
      </c>
      <c r="D14" s="21">
        <v>4</v>
      </c>
      <c r="E14" s="21">
        <v>5</v>
      </c>
      <c r="F14" s="21">
        <v>6</v>
      </c>
      <c r="G14" s="22">
        <v>7</v>
      </c>
      <c r="H14" s="21">
        <v>8</v>
      </c>
      <c r="I14" s="21">
        <v>9</v>
      </c>
      <c r="J14" s="21">
        <v>10</v>
      </c>
      <c r="K14" s="21">
        <v>11</v>
      </c>
      <c r="L14" s="7"/>
    </row>
    <row r="15" spans="1:11" ht="15.75" customHeight="1">
      <c r="A15" s="70" t="s">
        <v>44</v>
      </c>
      <c r="B15" s="74" t="s">
        <v>10</v>
      </c>
      <c r="C15" s="75"/>
      <c r="D15" s="75"/>
      <c r="E15" s="75"/>
      <c r="F15" s="75"/>
      <c r="G15" s="75"/>
      <c r="H15" s="75"/>
      <c r="I15" s="75"/>
      <c r="J15" s="75"/>
      <c r="K15" s="76"/>
    </row>
    <row r="16" spans="1:11" ht="15.75" customHeight="1">
      <c r="A16" s="71"/>
      <c r="B16" s="77" t="s">
        <v>26</v>
      </c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5.75">
      <c r="A17" s="72"/>
      <c r="B17" s="84" t="s">
        <v>27</v>
      </c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5.75" customHeight="1">
      <c r="A18" s="73" t="s">
        <v>45</v>
      </c>
      <c r="B18" s="74" t="s">
        <v>11</v>
      </c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15.75" customHeight="1">
      <c r="A19" s="73"/>
      <c r="B19" s="84" t="s">
        <v>28</v>
      </c>
      <c r="C19" s="85"/>
      <c r="D19" s="85"/>
      <c r="E19" s="85"/>
      <c r="F19" s="85"/>
      <c r="G19" s="85"/>
      <c r="H19" s="85"/>
      <c r="I19" s="85"/>
      <c r="J19" s="85"/>
      <c r="K19" s="86"/>
    </row>
    <row r="20" spans="1:11" s="8" customFormat="1" ht="15.75" customHeight="1">
      <c r="A20" s="23" t="s">
        <v>46</v>
      </c>
      <c r="B20" s="58" t="s">
        <v>99</v>
      </c>
      <c r="C20" s="61" t="s">
        <v>55</v>
      </c>
      <c r="D20" s="64" t="s">
        <v>49</v>
      </c>
      <c r="E20" s="27" t="s">
        <v>19</v>
      </c>
      <c r="F20" s="43">
        <v>0</v>
      </c>
      <c r="G20" s="43">
        <v>0</v>
      </c>
      <c r="H20" s="43">
        <v>0</v>
      </c>
      <c r="I20" s="43">
        <f aca="true" t="shared" si="0" ref="I20:I27">H20-G20</f>
        <v>0</v>
      </c>
      <c r="J20" s="43" t="e">
        <f aca="true" t="shared" si="1" ref="J20:J27">H20/G20*100</f>
        <v>#DIV/0!</v>
      </c>
      <c r="K20" s="49" t="s">
        <v>117</v>
      </c>
    </row>
    <row r="21" spans="1:11" ht="81" customHeight="1">
      <c r="A21" s="19" t="s">
        <v>47</v>
      </c>
      <c r="B21" s="59"/>
      <c r="C21" s="62"/>
      <c r="D21" s="65"/>
      <c r="E21" s="26" t="s">
        <v>13</v>
      </c>
      <c r="F21" s="17">
        <v>930</v>
      </c>
      <c r="G21" s="44">
        <v>930</v>
      </c>
      <c r="H21" s="17">
        <v>930</v>
      </c>
      <c r="I21" s="17">
        <f t="shared" si="0"/>
        <v>0</v>
      </c>
      <c r="J21" s="17">
        <f t="shared" si="1"/>
        <v>100</v>
      </c>
      <c r="K21" s="50"/>
    </row>
    <row r="22" spans="1:16" ht="51" customHeight="1">
      <c r="A22" s="19" t="s">
        <v>48</v>
      </c>
      <c r="B22" s="60"/>
      <c r="C22" s="63"/>
      <c r="D22" s="27" t="s">
        <v>50</v>
      </c>
      <c r="E22" s="27" t="s">
        <v>13</v>
      </c>
      <c r="F22" s="14">
        <v>70</v>
      </c>
      <c r="G22" s="15">
        <v>70</v>
      </c>
      <c r="H22" s="14">
        <v>0</v>
      </c>
      <c r="I22" s="17">
        <f t="shared" si="0"/>
        <v>-70</v>
      </c>
      <c r="J22" s="17">
        <f t="shared" si="1"/>
        <v>0</v>
      </c>
      <c r="K22" s="41" t="s">
        <v>97</v>
      </c>
      <c r="L22" s="45"/>
      <c r="M22" s="46"/>
      <c r="N22" s="46"/>
      <c r="O22" s="46"/>
      <c r="P22" s="46"/>
    </row>
    <row r="23" spans="1:11" s="8" customFormat="1" ht="59.25" customHeight="1">
      <c r="A23" s="23" t="s">
        <v>52</v>
      </c>
      <c r="B23" s="58" t="s">
        <v>100</v>
      </c>
      <c r="C23" s="61" t="s">
        <v>56</v>
      </c>
      <c r="D23" s="64" t="s">
        <v>12</v>
      </c>
      <c r="E23" s="27" t="s">
        <v>19</v>
      </c>
      <c r="F23" s="14">
        <v>0</v>
      </c>
      <c r="G23" s="15">
        <v>0</v>
      </c>
      <c r="H23" s="14">
        <v>0</v>
      </c>
      <c r="I23" s="17">
        <f t="shared" si="0"/>
        <v>0</v>
      </c>
      <c r="J23" s="17" t="e">
        <f t="shared" si="1"/>
        <v>#DIV/0!</v>
      </c>
      <c r="K23" s="49" t="s">
        <v>118</v>
      </c>
    </row>
    <row r="24" spans="1:11" ht="58.5" customHeight="1">
      <c r="A24" s="19" t="s">
        <v>53</v>
      </c>
      <c r="B24" s="60"/>
      <c r="C24" s="62"/>
      <c r="D24" s="65"/>
      <c r="E24" s="27" t="s">
        <v>13</v>
      </c>
      <c r="F24" s="14">
        <v>217</v>
      </c>
      <c r="G24" s="15">
        <v>217</v>
      </c>
      <c r="H24" s="14">
        <v>88.5</v>
      </c>
      <c r="I24" s="17">
        <f t="shared" si="0"/>
        <v>-128.5</v>
      </c>
      <c r="J24" s="17">
        <f t="shared" si="1"/>
        <v>40.78341013824885</v>
      </c>
      <c r="K24" s="50"/>
    </row>
    <row r="25" spans="1:11" s="8" customFormat="1" ht="37.5" customHeight="1">
      <c r="A25" s="23" t="s">
        <v>58</v>
      </c>
      <c r="B25" s="92" t="s">
        <v>14</v>
      </c>
      <c r="C25" s="93"/>
      <c r="D25" s="94"/>
      <c r="E25" s="27" t="s">
        <v>19</v>
      </c>
      <c r="F25" s="14">
        <f>F20+F23</f>
        <v>0</v>
      </c>
      <c r="G25" s="15">
        <f>G20+G23</f>
        <v>0</v>
      </c>
      <c r="H25" s="14">
        <f>H20+H23</f>
        <v>0</v>
      </c>
      <c r="I25" s="17">
        <f>H25-G25</f>
        <v>0</v>
      </c>
      <c r="J25" s="17" t="e">
        <f>H25/G25*100</f>
        <v>#DIV/0!</v>
      </c>
      <c r="K25" s="41"/>
    </row>
    <row r="26" spans="1:11" ht="31.5" customHeight="1">
      <c r="A26" s="19" t="s">
        <v>59</v>
      </c>
      <c r="B26" s="95"/>
      <c r="C26" s="96"/>
      <c r="D26" s="97"/>
      <c r="E26" s="27" t="s">
        <v>13</v>
      </c>
      <c r="F26" s="14">
        <f>F21+F22+F24</f>
        <v>1217</v>
      </c>
      <c r="G26" s="14">
        <f>G21+G22+G24</f>
        <v>1217</v>
      </c>
      <c r="H26" s="14">
        <f>H21+H22+H24</f>
        <v>1018.5</v>
      </c>
      <c r="I26" s="17">
        <f t="shared" si="0"/>
        <v>-198.5</v>
      </c>
      <c r="J26" s="17">
        <f t="shared" si="1"/>
        <v>83.68940016433854</v>
      </c>
      <c r="K26" s="37"/>
    </row>
    <row r="27" spans="1:11" ht="27.75" customHeight="1">
      <c r="A27" s="19" t="s">
        <v>60</v>
      </c>
      <c r="B27" s="98"/>
      <c r="C27" s="99"/>
      <c r="D27" s="100"/>
      <c r="E27" s="42" t="s">
        <v>15</v>
      </c>
      <c r="F27" s="33">
        <v>1217</v>
      </c>
      <c r="G27" s="33">
        <v>1217</v>
      </c>
      <c r="H27" s="33">
        <f>H25+H26</f>
        <v>1018.5</v>
      </c>
      <c r="I27" s="17">
        <f t="shared" si="0"/>
        <v>-198.5</v>
      </c>
      <c r="J27" s="17">
        <f t="shared" si="1"/>
        <v>83.68940016433854</v>
      </c>
      <c r="K27" s="42"/>
    </row>
    <row r="28" spans="1:11" ht="15.75" customHeight="1">
      <c r="A28" s="73" t="s">
        <v>61</v>
      </c>
      <c r="B28" s="74" t="s">
        <v>16</v>
      </c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15.75">
      <c r="A29" s="73"/>
      <c r="B29" s="84" t="s">
        <v>54</v>
      </c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109.5" customHeight="1">
      <c r="A30" s="19" t="s">
        <v>62</v>
      </c>
      <c r="B30" s="58" t="s">
        <v>101</v>
      </c>
      <c r="C30" s="119" t="s">
        <v>57</v>
      </c>
      <c r="D30" s="65" t="s">
        <v>12</v>
      </c>
      <c r="E30" s="26" t="s">
        <v>19</v>
      </c>
      <c r="F30" s="17">
        <v>3281.3</v>
      </c>
      <c r="G30" s="15">
        <v>3281.3</v>
      </c>
      <c r="H30" s="17">
        <v>928.77</v>
      </c>
      <c r="I30" s="17">
        <f>H30-G30</f>
        <v>-2352.53</v>
      </c>
      <c r="J30" s="17">
        <f>H30/G30*100</f>
        <v>28.304940115198242</v>
      </c>
      <c r="K30" s="49" t="s">
        <v>113</v>
      </c>
    </row>
    <row r="31" spans="1:11" ht="31.5">
      <c r="A31" s="19" t="s">
        <v>63</v>
      </c>
      <c r="B31" s="60"/>
      <c r="C31" s="120"/>
      <c r="D31" s="66"/>
      <c r="E31" s="27" t="s">
        <v>21</v>
      </c>
      <c r="F31" s="28">
        <v>0</v>
      </c>
      <c r="G31" s="29">
        <v>0</v>
      </c>
      <c r="H31" s="28">
        <v>0</v>
      </c>
      <c r="I31" s="30">
        <f aca="true" t="shared" si="2" ref="I31:I42">H31-G31</f>
        <v>0</v>
      </c>
      <c r="J31" s="30" t="e">
        <f aca="true" t="shared" si="3" ref="J31:J41">H31/G31*100</f>
        <v>#DIV/0!</v>
      </c>
      <c r="K31" s="50"/>
    </row>
    <row r="32" spans="1:11" ht="15.75">
      <c r="A32" s="19" t="s">
        <v>64</v>
      </c>
      <c r="B32" s="58" t="s">
        <v>102</v>
      </c>
      <c r="C32" s="103" t="s">
        <v>104</v>
      </c>
      <c r="D32" s="66" t="s">
        <v>29</v>
      </c>
      <c r="E32" s="27" t="s">
        <v>19</v>
      </c>
      <c r="F32" s="14">
        <v>3976.5</v>
      </c>
      <c r="G32" s="15">
        <v>4639.3</v>
      </c>
      <c r="H32" s="15">
        <v>1165.9</v>
      </c>
      <c r="I32" s="17">
        <f t="shared" si="2"/>
        <v>-3473.4</v>
      </c>
      <c r="J32" s="17">
        <f t="shared" si="3"/>
        <v>25.130946478994677</v>
      </c>
      <c r="K32" s="49" t="s">
        <v>115</v>
      </c>
    </row>
    <row r="33" spans="1:15" ht="31.5">
      <c r="A33" s="19" t="s">
        <v>65</v>
      </c>
      <c r="B33" s="59"/>
      <c r="C33" s="103"/>
      <c r="D33" s="66"/>
      <c r="E33" s="27" t="s">
        <v>13</v>
      </c>
      <c r="F33" s="28">
        <v>3438.5</v>
      </c>
      <c r="G33" s="29">
        <v>3438.5</v>
      </c>
      <c r="H33" s="28">
        <v>893.3</v>
      </c>
      <c r="I33" s="30">
        <f t="shared" si="2"/>
        <v>-2545.2</v>
      </c>
      <c r="J33" s="30">
        <f t="shared" si="3"/>
        <v>25.979351461393048</v>
      </c>
      <c r="K33" s="51"/>
      <c r="L33" s="47"/>
      <c r="M33" s="48"/>
      <c r="N33" s="48"/>
      <c r="O33" s="48"/>
    </row>
    <row r="34" spans="1:11" ht="31.5">
      <c r="A34" s="19" t="s">
        <v>66</v>
      </c>
      <c r="B34" s="59"/>
      <c r="C34" s="103"/>
      <c r="D34" s="66"/>
      <c r="E34" s="27" t="s">
        <v>21</v>
      </c>
      <c r="F34" s="28">
        <v>1383</v>
      </c>
      <c r="G34" s="29">
        <v>1415.8</v>
      </c>
      <c r="H34" s="28">
        <v>355.2</v>
      </c>
      <c r="I34" s="30">
        <f t="shared" si="2"/>
        <v>-1060.6</v>
      </c>
      <c r="J34" s="30">
        <f t="shared" si="3"/>
        <v>25.088289306399208</v>
      </c>
      <c r="K34" s="51"/>
    </row>
    <row r="35" spans="1:11" ht="31.5">
      <c r="A35" s="19" t="s">
        <v>67</v>
      </c>
      <c r="B35" s="59"/>
      <c r="C35" s="103"/>
      <c r="D35" s="66" t="s">
        <v>12</v>
      </c>
      <c r="E35" s="27" t="s">
        <v>13</v>
      </c>
      <c r="F35" s="14">
        <v>96.5</v>
      </c>
      <c r="G35" s="15">
        <v>96.5</v>
      </c>
      <c r="H35" s="14">
        <v>47</v>
      </c>
      <c r="I35" s="17">
        <f t="shared" si="2"/>
        <v>-49.5</v>
      </c>
      <c r="J35" s="17">
        <f t="shared" si="3"/>
        <v>48.704663212435236</v>
      </c>
      <c r="K35" s="51"/>
    </row>
    <row r="36" spans="1:11" ht="31.5">
      <c r="A36" s="19" t="s">
        <v>68</v>
      </c>
      <c r="B36" s="59"/>
      <c r="C36" s="103"/>
      <c r="D36" s="66"/>
      <c r="E36" s="27" t="s">
        <v>21</v>
      </c>
      <c r="F36" s="14">
        <v>151.2</v>
      </c>
      <c r="G36" s="15">
        <v>151.2</v>
      </c>
      <c r="H36" s="14">
        <v>21.3</v>
      </c>
      <c r="I36" s="17">
        <f t="shared" si="2"/>
        <v>-129.89999999999998</v>
      </c>
      <c r="J36" s="17">
        <f t="shared" si="3"/>
        <v>14.08730158730159</v>
      </c>
      <c r="K36" s="51"/>
    </row>
    <row r="37" spans="1:14" ht="31.5">
      <c r="A37" s="19" t="s">
        <v>69</v>
      </c>
      <c r="B37" s="59"/>
      <c r="C37" s="103"/>
      <c r="D37" s="66" t="s">
        <v>30</v>
      </c>
      <c r="E37" s="27" t="s">
        <v>13</v>
      </c>
      <c r="F37" s="14">
        <v>188</v>
      </c>
      <c r="G37" s="15">
        <v>188</v>
      </c>
      <c r="H37" s="14">
        <v>73.7</v>
      </c>
      <c r="I37" s="17">
        <f t="shared" si="2"/>
        <v>-114.3</v>
      </c>
      <c r="J37" s="17">
        <f t="shared" si="3"/>
        <v>39.20212765957447</v>
      </c>
      <c r="K37" s="51"/>
      <c r="L37" s="47"/>
      <c r="M37" s="48"/>
      <c r="N37" s="48"/>
    </row>
    <row r="38" spans="1:11" ht="89.25" customHeight="1">
      <c r="A38" s="19" t="s">
        <v>70</v>
      </c>
      <c r="B38" s="60"/>
      <c r="C38" s="103"/>
      <c r="D38" s="66"/>
      <c r="E38" s="27" t="s">
        <v>21</v>
      </c>
      <c r="F38" s="14">
        <v>454.1</v>
      </c>
      <c r="G38" s="15">
        <v>463.1</v>
      </c>
      <c r="H38" s="14">
        <v>229.3</v>
      </c>
      <c r="I38" s="17">
        <f t="shared" si="2"/>
        <v>-233.8</v>
      </c>
      <c r="J38" s="17">
        <f t="shared" si="3"/>
        <v>49.51414381343122</v>
      </c>
      <c r="K38" s="50"/>
    </row>
    <row r="39" spans="1:11" ht="15.75">
      <c r="A39" s="19" t="s">
        <v>71</v>
      </c>
      <c r="B39" s="102"/>
      <c r="C39" s="66" t="s">
        <v>17</v>
      </c>
      <c r="D39" s="66"/>
      <c r="E39" s="27" t="s">
        <v>19</v>
      </c>
      <c r="F39" s="14">
        <f>F30+F32</f>
        <v>7257.8</v>
      </c>
      <c r="G39" s="14">
        <f>G30+G32</f>
        <v>7920.6</v>
      </c>
      <c r="H39" s="14">
        <f>H30+H32</f>
        <v>2094.67</v>
      </c>
      <c r="I39" s="17">
        <f t="shared" si="2"/>
        <v>-5825.93</v>
      </c>
      <c r="J39" s="17">
        <f t="shared" si="3"/>
        <v>26.445850061864</v>
      </c>
      <c r="K39" s="31"/>
    </row>
    <row r="40" spans="1:11" ht="31.5">
      <c r="A40" s="19" t="s">
        <v>72</v>
      </c>
      <c r="B40" s="102"/>
      <c r="C40" s="66"/>
      <c r="D40" s="66"/>
      <c r="E40" s="27" t="s">
        <v>13</v>
      </c>
      <c r="F40" s="14">
        <f>F33+F35+F37</f>
        <v>3723</v>
      </c>
      <c r="G40" s="14">
        <f>G33+G35+G37</f>
        <v>3723</v>
      </c>
      <c r="H40" s="14">
        <f>H33+H35+H37</f>
        <v>1014</v>
      </c>
      <c r="I40" s="17">
        <f t="shared" si="2"/>
        <v>-2709</v>
      </c>
      <c r="J40" s="17">
        <f t="shared" si="3"/>
        <v>27.23609991941982</v>
      </c>
      <c r="K40" s="31"/>
    </row>
    <row r="41" spans="1:11" ht="31.5">
      <c r="A41" s="19" t="s">
        <v>73</v>
      </c>
      <c r="B41" s="102"/>
      <c r="C41" s="66"/>
      <c r="D41" s="66"/>
      <c r="E41" s="27" t="s">
        <v>21</v>
      </c>
      <c r="F41" s="14">
        <f>F31+F34+F36+F38</f>
        <v>1988.3000000000002</v>
      </c>
      <c r="G41" s="14">
        <f>G31+G34+G36+G38</f>
        <v>2030.1</v>
      </c>
      <c r="H41" s="14">
        <f>H31+H34+H36+H38</f>
        <v>605.8</v>
      </c>
      <c r="I41" s="17">
        <f t="shared" si="2"/>
        <v>-1424.3</v>
      </c>
      <c r="J41" s="17">
        <f t="shared" si="3"/>
        <v>29.84089453721491</v>
      </c>
      <c r="K41" s="31"/>
    </row>
    <row r="42" spans="1:11" ht="15.75">
      <c r="A42" s="19" t="s">
        <v>74</v>
      </c>
      <c r="B42" s="108"/>
      <c r="C42" s="64"/>
      <c r="D42" s="64"/>
      <c r="E42" s="32" t="s">
        <v>31</v>
      </c>
      <c r="F42" s="33">
        <f>SUM(F39:F41)</f>
        <v>12969.099999999999</v>
      </c>
      <c r="G42" s="33">
        <f>SUM(G39:G41)</f>
        <v>13673.7</v>
      </c>
      <c r="H42" s="33">
        <f>SUM(H39:H41)</f>
        <v>3714.4700000000003</v>
      </c>
      <c r="I42" s="17">
        <f t="shared" si="2"/>
        <v>-9959.23</v>
      </c>
      <c r="J42" s="33">
        <f>H42/G42*100</f>
        <v>27.165068708542677</v>
      </c>
      <c r="K42" s="34"/>
    </row>
    <row r="43" spans="1:11" ht="15.75" customHeight="1">
      <c r="A43" s="70" t="s">
        <v>75</v>
      </c>
      <c r="B43" s="113" t="s">
        <v>32</v>
      </c>
      <c r="C43" s="114"/>
      <c r="D43" s="114"/>
      <c r="E43" s="114"/>
      <c r="F43" s="114"/>
      <c r="G43" s="114"/>
      <c r="H43" s="114"/>
      <c r="I43" s="114"/>
      <c r="J43" s="114"/>
      <c r="K43" s="115"/>
    </row>
    <row r="44" spans="1:11" ht="15.75" customHeight="1">
      <c r="A44" s="72"/>
      <c r="B44" s="116" t="s">
        <v>33</v>
      </c>
      <c r="C44" s="117"/>
      <c r="D44" s="117"/>
      <c r="E44" s="117"/>
      <c r="F44" s="117"/>
      <c r="G44" s="117"/>
      <c r="H44" s="117"/>
      <c r="I44" s="117"/>
      <c r="J44" s="117"/>
      <c r="K44" s="118"/>
    </row>
    <row r="45" spans="1:20" ht="30" customHeight="1">
      <c r="A45" s="19" t="s">
        <v>76</v>
      </c>
      <c r="B45" s="58" t="s">
        <v>103</v>
      </c>
      <c r="C45" s="88" t="s">
        <v>105</v>
      </c>
      <c r="D45" s="66" t="s">
        <v>12</v>
      </c>
      <c r="E45" s="27" t="s">
        <v>19</v>
      </c>
      <c r="F45" s="17">
        <v>5681.3</v>
      </c>
      <c r="G45" s="15">
        <v>5681.3</v>
      </c>
      <c r="H45" s="15">
        <v>1995.1</v>
      </c>
      <c r="I45" s="17">
        <f aca="true" t="shared" si="4" ref="I45:I67">H45-G45</f>
        <v>-3686.2000000000003</v>
      </c>
      <c r="J45" s="17">
        <f>H45/G45*100</f>
        <v>35.11696266699523</v>
      </c>
      <c r="K45" s="49" t="s">
        <v>114</v>
      </c>
      <c r="T45" s="25"/>
    </row>
    <row r="46" spans="1:11" ht="30" customHeight="1">
      <c r="A46" s="19" t="s">
        <v>77</v>
      </c>
      <c r="B46" s="59"/>
      <c r="C46" s="89"/>
      <c r="D46" s="66"/>
      <c r="E46" s="27" t="s">
        <v>13</v>
      </c>
      <c r="F46" s="14">
        <v>260</v>
      </c>
      <c r="G46" s="15">
        <v>260</v>
      </c>
      <c r="H46" s="28">
        <v>0</v>
      </c>
      <c r="I46" s="17">
        <f t="shared" si="4"/>
        <v>-260</v>
      </c>
      <c r="J46" s="17">
        <f>H46/G46*100</f>
        <v>0</v>
      </c>
      <c r="K46" s="51"/>
    </row>
    <row r="47" spans="1:11" ht="332.25" customHeight="1">
      <c r="A47" s="19" t="s">
        <v>78</v>
      </c>
      <c r="B47" s="60"/>
      <c r="C47" s="90"/>
      <c r="D47" s="66"/>
      <c r="E47" s="27" t="s">
        <v>21</v>
      </c>
      <c r="F47" s="28">
        <v>6000</v>
      </c>
      <c r="G47" s="29">
        <v>6000</v>
      </c>
      <c r="H47" s="28">
        <v>4058.3</v>
      </c>
      <c r="I47" s="30">
        <f t="shared" si="4"/>
        <v>-1941.6999999999998</v>
      </c>
      <c r="J47" s="30">
        <f>H47/G47*100</f>
        <v>67.63833333333334</v>
      </c>
      <c r="K47" s="50"/>
    </row>
    <row r="48" spans="1:11" ht="20.25" customHeight="1">
      <c r="A48" s="19" t="s">
        <v>79</v>
      </c>
      <c r="B48" s="64"/>
      <c r="C48" s="66" t="s">
        <v>20</v>
      </c>
      <c r="D48" s="66"/>
      <c r="E48" s="27" t="s">
        <v>19</v>
      </c>
      <c r="F48" s="14">
        <f>F45</f>
        <v>5681.3</v>
      </c>
      <c r="G48" s="14">
        <f>G45</f>
        <v>5681.3</v>
      </c>
      <c r="H48" s="14">
        <f>H45</f>
        <v>1995.1</v>
      </c>
      <c r="I48" s="17">
        <f t="shared" si="4"/>
        <v>-3686.2000000000003</v>
      </c>
      <c r="J48" s="17">
        <f aca="true" t="shared" si="5" ref="J48:J67">H48/G48*100</f>
        <v>35.11696266699523</v>
      </c>
      <c r="K48" s="35"/>
    </row>
    <row r="49" spans="1:11" ht="38.25" customHeight="1">
      <c r="A49" s="19" t="s">
        <v>80</v>
      </c>
      <c r="B49" s="112"/>
      <c r="C49" s="66"/>
      <c r="D49" s="66"/>
      <c r="E49" s="27" t="s">
        <v>13</v>
      </c>
      <c r="F49" s="14">
        <f aca="true" t="shared" si="6" ref="F49:H50">F46</f>
        <v>260</v>
      </c>
      <c r="G49" s="14">
        <f t="shared" si="6"/>
        <v>260</v>
      </c>
      <c r="H49" s="14">
        <f t="shared" si="6"/>
        <v>0</v>
      </c>
      <c r="I49" s="17">
        <f t="shared" si="4"/>
        <v>-260</v>
      </c>
      <c r="J49" s="17">
        <f t="shared" si="5"/>
        <v>0</v>
      </c>
      <c r="K49" s="35"/>
    </row>
    <row r="50" spans="1:11" ht="38.25" customHeight="1">
      <c r="A50" s="19" t="s">
        <v>81</v>
      </c>
      <c r="B50" s="112"/>
      <c r="C50" s="66"/>
      <c r="D50" s="66"/>
      <c r="E50" s="27" t="s">
        <v>21</v>
      </c>
      <c r="F50" s="14">
        <f t="shared" si="6"/>
        <v>6000</v>
      </c>
      <c r="G50" s="14">
        <f t="shared" si="6"/>
        <v>6000</v>
      </c>
      <c r="H50" s="14">
        <f t="shared" si="6"/>
        <v>4058.3</v>
      </c>
      <c r="I50" s="17">
        <f t="shared" si="4"/>
        <v>-1941.6999999999998</v>
      </c>
      <c r="J50" s="17">
        <f t="shared" si="5"/>
        <v>67.63833333333334</v>
      </c>
      <c r="K50" s="35"/>
    </row>
    <row r="51" spans="1:11" ht="20.25" customHeight="1">
      <c r="A51" s="19" t="s">
        <v>82</v>
      </c>
      <c r="B51" s="65"/>
      <c r="C51" s="64"/>
      <c r="D51" s="64"/>
      <c r="E51" s="32" t="s">
        <v>31</v>
      </c>
      <c r="F51" s="14">
        <f>SUM(F48:F50)</f>
        <v>11941.3</v>
      </c>
      <c r="G51" s="14">
        <f>SUM(G48:G50)</f>
        <v>11941.3</v>
      </c>
      <c r="H51" s="14">
        <f>SUM(H48:H50)</f>
        <v>6053.4</v>
      </c>
      <c r="I51" s="17">
        <f t="shared" si="4"/>
        <v>-5887.9</v>
      </c>
      <c r="J51" s="17">
        <f t="shared" si="5"/>
        <v>50.69297312687898</v>
      </c>
      <c r="K51" s="35"/>
    </row>
    <row r="52" spans="1:11" ht="30.75" customHeight="1">
      <c r="A52" s="19" t="s">
        <v>83</v>
      </c>
      <c r="B52" s="102"/>
      <c r="C52" s="101" t="s">
        <v>34</v>
      </c>
      <c r="D52" s="101"/>
      <c r="E52" s="36" t="s">
        <v>19</v>
      </c>
      <c r="F52" s="16">
        <v>12939.1</v>
      </c>
      <c r="G52" s="16">
        <f>G30+G32+G45+G25</f>
        <v>13601.900000000001</v>
      </c>
      <c r="H52" s="16">
        <f>H39+H48+H25</f>
        <v>4089.77</v>
      </c>
      <c r="I52" s="18">
        <f t="shared" si="4"/>
        <v>-9512.130000000001</v>
      </c>
      <c r="J52" s="18">
        <f t="shared" si="5"/>
        <v>30.06763760945162</v>
      </c>
      <c r="K52" s="37"/>
    </row>
    <row r="53" spans="1:11" ht="31.5">
      <c r="A53" s="19" t="s">
        <v>84</v>
      </c>
      <c r="B53" s="102"/>
      <c r="C53" s="101"/>
      <c r="D53" s="101"/>
      <c r="E53" s="36" t="s">
        <v>18</v>
      </c>
      <c r="F53" s="16">
        <f>F26+F40+F46</f>
        <v>5200</v>
      </c>
      <c r="G53" s="16">
        <f>G26+G40+G49</f>
        <v>5200</v>
      </c>
      <c r="H53" s="16">
        <f>H26+H40+H46</f>
        <v>2032.5</v>
      </c>
      <c r="I53" s="18">
        <f t="shared" si="4"/>
        <v>-3167.5</v>
      </c>
      <c r="J53" s="18">
        <f t="shared" si="5"/>
        <v>39.08653846153846</v>
      </c>
      <c r="K53" s="37"/>
    </row>
    <row r="54" spans="1:11" ht="31.5">
      <c r="A54" s="19" t="s">
        <v>85</v>
      </c>
      <c r="B54" s="102"/>
      <c r="C54" s="101"/>
      <c r="D54" s="101"/>
      <c r="E54" s="36" t="s">
        <v>21</v>
      </c>
      <c r="F54" s="16">
        <f>F31+F34+F36+F38+F47</f>
        <v>7988.3</v>
      </c>
      <c r="G54" s="16">
        <f>G41+G47</f>
        <v>8030.1</v>
      </c>
      <c r="H54" s="16">
        <f>H41+H47</f>
        <v>4664.1</v>
      </c>
      <c r="I54" s="18">
        <f t="shared" si="4"/>
        <v>-3366</v>
      </c>
      <c r="J54" s="18">
        <f t="shared" si="5"/>
        <v>58.0827137893675</v>
      </c>
      <c r="K54" s="37"/>
    </row>
    <row r="55" spans="1:11" ht="15" customHeight="1">
      <c r="A55" s="19" t="s">
        <v>86</v>
      </c>
      <c r="B55" s="102"/>
      <c r="C55" s="101"/>
      <c r="D55" s="101"/>
      <c r="E55" s="36" t="s">
        <v>15</v>
      </c>
      <c r="F55" s="16">
        <f>SUM(F52:F54)</f>
        <v>26127.399999999998</v>
      </c>
      <c r="G55" s="16">
        <f>SUM(G52:G54)</f>
        <v>26832</v>
      </c>
      <c r="H55" s="16">
        <f>SUM(H52:H54)</f>
        <v>10786.37</v>
      </c>
      <c r="I55" s="18">
        <f t="shared" si="4"/>
        <v>-16045.63</v>
      </c>
      <c r="J55" s="18">
        <f t="shared" si="5"/>
        <v>40.199649672033395</v>
      </c>
      <c r="K55" s="38"/>
    </row>
    <row r="56" spans="1:11" ht="15.75">
      <c r="A56" s="19" t="s">
        <v>87</v>
      </c>
      <c r="B56" s="39"/>
      <c r="C56" s="109" t="s">
        <v>23</v>
      </c>
      <c r="D56" s="110"/>
      <c r="E56" s="110"/>
      <c r="F56" s="110"/>
      <c r="G56" s="110"/>
      <c r="H56" s="110"/>
      <c r="I56" s="110"/>
      <c r="J56" s="110"/>
      <c r="K56" s="111"/>
    </row>
    <row r="57" spans="1:11" ht="15.75">
      <c r="A57" s="19" t="s">
        <v>88</v>
      </c>
      <c r="B57" s="102"/>
      <c r="C57" s="103" t="s">
        <v>4</v>
      </c>
      <c r="D57" s="103"/>
      <c r="E57" s="37" t="s">
        <v>19</v>
      </c>
      <c r="F57" s="14">
        <v>8962.6</v>
      </c>
      <c r="G57" s="14">
        <f>G52-G61-20</f>
        <v>8942.600000000002</v>
      </c>
      <c r="H57" s="14">
        <f>H52-H61-20</f>
        <v>2903.87</v>
      </c>
      <c r="I57" s="17">
        <f t="shared" si="4"/>
        <v>-6038.730000000002</v>
      </c>
      <c r="J57" s="17">
        <f t="shared" si="5"/>
        <v>32.47232348533983</v>
      </c>
      <c r="K57" s="37"/>
    </row>
    <row r="58" spans="1:11" ht="31.5">
      <c r="A58" s="19" t="s">
        <v>89</v>
      </c>
      <c r="B58" s="102"/>
      <c r="C58" s="103"/>
      <c r="D58" s="103"/>
      <c r="E58" s="37" t="s">
        <v>18</v>
      </c>
      <c r="F58" s="14">
        <f>F53-F62-F65</f>
        <v>1503.5</v>
      </c>
      <c r="G58" s="14">
        <f>G53-G62-G65</f>
        <v>1503.5</v>
      </c>
      <c r="H58" s="14">
        <f>H53-H62-H65</f>
        <v>1065.5</v>
      </c>
      <c r="I58" s="17">
        <f t="shared" si="4"/>
        <v>-438</v>
      </c>
      <c r="J58" s="17">
        <f t="shared" si="5"/>
        <v>70.86797472564017</v>
      </c>
      <c r="K58" s="37"/>
    </row>
    <row r="59" spans="1:11" ht="31.5">
      <c r="A59" s="19" t="s">
        <v>90</v>
      </c>
      <c r="B59" s="102"/>
      <c r="C59" s="103"/>
      <c r="D59" s="103"/>
      <c r="E59" s="37" t="s">
        <v>21</v>
      </c>
      <c r="F59" s="14">
        <f>F31+F36+F47</f>
        <v>6151.2</v>
      </c>
      <c r="G59" s="14">
        <f>G31+G36+G47</f>
        <v>6151.2</v>
      </c>
      <c r="H59" s="14">
        <f>H31+H36+H47</f>
        <v>4079.6000000000004</v>
      </c>
      <c r="I59" s="17">
        <f t="shared" si="4"/>
        <v>-2071.5999999999995</v>
      </c>
      <c r="J59" s="17">
        <f t="shared" si="5"/>
        <v>66.32201846794122</v>
      </c>
      <c r="K59" s="37"/>
    </row>
    <row r="60" spans="1:11" ht="15.75" customHeight="1">
      <c r="A60" s="19" t="s">
        <v>91</v>
      </c>
      <c r="B60" s="102"/>
      <c r="C60" s="103"/>
      <c r="D60" s="103"/>
      <c r="E60" s="36" t="s">
        <v>15</v>
      </c>
      <c r="F60" s="16">
        <f>SUM(F57:F59)</f>
        <v>16617.3</v>
      </c>
      <c r="G60" s="16">
        <f>SUM(G57:G59)</f>
        <v>16597.300000000003</v>
      </c>
      <c r="H60" s="16">
        <f>SUM(H57:H59)</f>
        <v>8048.97</v>
      </c>
      <c r="I60" s="18">
        <f t="shared" si="4"/>
        <v>-8548.330000000002</v>
      </c>
      <c r="J60" s="18">
        <f t="shared" si="5"/>
        <v>48.495658932476964</v>
      </c>
      <c r="K60" s="37"/>
    </row>
    <row r="61" spans="1:11" ht="15.75">
      <c r="A61" s="19" t="s">
        <v>92</v>
      </c>
      <c r="B61" s="102"/>
      <c r="C61" s="103" t="s">
        <v>35</v>
      </c>
      <c r="D61" s="103"/>
      <c r="E61" s="37" t="s">
        <v>19</v>
      </c>
      <c r="F61" s="14">
        <f>F32</f>
        <v>3976.5</v>
      </c>
      <c r="G61" s="14">
        <f>G32</f>
        <v>4639.3</v>
      </c>
      <c r="H61" s="14">
        <f>H32</f>
        <v>1165.9</v>
      </c>
      <c r="I61" s="17">
        <f t="shared" si="4"/>
        <v>-3473.4</v>
      </c>
      <c r="J61" s="17">
        <f t="shared" si="5"/>
        <v>25.130946478994677</v>
      </c>
      <c r="K61" s="37"/>
    </row>
    <row r="62" spans="1:11" ht="31.5">
      <c r="A62" s="19" t="s">
        <v>93</v>
      </c>
      <c r="B62" s="102"/>
      <c r="C62" s="103"/>
      <c r="D62" s="103"/>
      <c r="E62" s="37" t="s">
        <v>13</v>
      </c>
      <c r="F62" s="14">
        <f>F22+F33</f>
        <v>3508.5</v>
      </c>
      <c r="G62" s="14">
        <f>G22+G33</f>
        <v>3508.5</v>
      </c>
      <c r="H62" s="14">
        <f>H22+H33</f>
        <v>893.3</v>
      </c>
      <c r="I62" s="17">
        <f t="shared" si="4"/>
        <v>-2615.2</v>
      </c>
      <c r="J62" s="17">
        <f t="shared" si="5"/>
        <v>25.461023229300267</v>
      </c>
      <c r="K62" s="37"/>
    </row>
    <row r="63" spans="1:11" ht="31.5">
      <c r="A63" s="19" t="s">
        <v>94</v>
      </c>
      <c r="B63" s="102"/>
      <c r="C63" s="103"/>
      <c r="D63" s="103"/>
      <c r="E63" s="37" t="s">
        <v>21</v>
      </c>
      <c r="F63" s="14">
        <f>F34</f>
        <v>1383</v>
      </c>
      <c r="G63" s="14">
        <f>G34</f>
        <v>1415.8</v>
      </c>
      <c r="H63" s="14">
        <f>H34</f>
        <v>355.2</v>
      </c>
      <c r="I63" s="17">
        <f t="shared" si="4"/>
        <v>-1060.6</v>
      </c>
      <c r="J63" s="17">
        <f t="shared" si="5"/>
        <v>25.088289306399208</v>
      </c>
      <c r="K63" s="37"/>
    </row>
    <row r="64" spans="1:11" ht="15.75">
      <c r="A64" s="19" t="s">
        <v>107</v>
      </c>
      <c r="B64" s="102"/>
      <c r="C64" s="103"/>
      <c r="D64" s="103"/>
      <c r="E64" s="36" t="s">
        <v>15</v>
      </c>
      <c r="F64" s="16">
        <f>SUM(F61:F63)</f>
        <v>8868</v>
      </c>
      <c r="G64" s="16">
        <f>SUM(G61:G63)</f>
        <v>9563.6</v>
      </c>
      <c r="H64" s="16">
        <f>SUM(H61:H63)</f>
        <v>2414.3999999999996</v>
      </c>
      <c r="I64" s="18">
        <f t="shared" si="4"/>
        <v>-7149.200000000001</v>
      </c>
      <c r="J64" s="18">
        <f t="shared" si="5"/>
        <v>25.245723367769457</v>
      </c>
      <c r="K64" s="37"/>
    </row>
    <row r="65" spans="1:11" ht="31.5">
      <c r="A65" s="19" t="s">
        <v>108</v>
      </c>
      <c r="B65" s="102"/>
      <c r="C65" s="103" t="s">
        <v>36</v>
      </c>
      <c r="D65" s="103"/>
      <c r="E65" s="37" t="s">
        <v>13</v>
      </c>
      <c r="F65" s="14">
        <f aca="true" t="shared" si="7" ref="F65:H66">F37</f>
        <v>188</v>
      </c>
      <c r="G65" s="14">
        <f t="shared" si="7"/>
        <v>188</v>
      </c>
      <c r="H65" s="14">
        <f t="shared" si="7"/>
        <v>73.7</v>
      </c>
      <c r="I65" s="17">
        <f t="shared" si="4"/>
        <v>-114.3</v>
      </c>
      <c r="J65" s="17">
        <f t="shared" si="5"/>
        <v>39.20212765957447</v>
      </c>
      <c r="K65" s="37"/>
    </row>
    <row r="66" spans="1:11" ht="31.5">
      <c r="A66" s="19" t="s">
        <v>109</v>
      </c>
      <c r="B66" s="102"/>
      <c r="C66" s="103"/>
      <c r="D66" s="103"/>
      <c r="E66" s="37" t="s">
        <v>21</v>
      </c>
      <c r="F66" s="14">
        <f t="shared" si="7"/>
        <v>454.1</v>
      </c>
      <c r="G66" s="14">
        <f t="shared" si="7"/>
        <v>463.1</v>
      </c>
      <c r="H66" s="14">
        <f t="shared" si="7"/>
        <v>229.3</v>
      </c>
      <c r="I66" s="17">
        <f t="shared" si="4"/>
        <v>-233.8</v>
      </c>
      <c r="J66" s="17">
        <f t="shared" si="5"/>
        <v>49.51414381343122</v>
      </c>
      <c r="K66" s="37"/>
    </row>
    <row r="67" spans="1:11" ht="15.75">
      <c r="A67" s="19" t="s">
        <v>110</v>
      </c>
      <c r="B67" s="102"/>
      <c r="C67" s="103"/>
      <c r="D67" s="103"/>
      <c r="E67" s="36" t="s">
        <v>15</v>
      </c>
      <c r="F67" s="16">
        <f>SUM(F65:F66)</f>
        <v>642.1</v>
      </c>
      <c r="G67" s="16">
        <f>SUM(G65:G66)</f>
        <v>651.1</v>
      </c>
      <c r="H67" s="16">
        <f>SUM(H65:H66)</f>
        <v>303</v>
      </c>
      <c r="I67" s="18">
        <f t="shared" si="4"/>
        <v>-348.1</v>
      </c>
      <c r="J67" s="18">
        <f t="shared" si="5"/>
        <v>46.53663031792351</v>
      </c>
      <c r="K67" s="37"/>
    </row>
    <row r="68" spans="1:11" s="8" customFormat="1" ht="15.75">
      <c r="A68" s="23" t="s">
        <v>111</v>
      </c>
      <c r="B68" s="52"/>
      <c r="C68" s="54" t="s">
        <v>106</v>
      </c>
      <c r="D68" s="55"/>
      <c r="E68" s="37" t="s">
        <v>19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37"/>
    </row>
    <row r="69" spans="1:11" ht="15.75">
      <c r="A69" s="24">
        <v>51</v>
      </c>
      <c r="B69" s="53"/>
      <c r="C69" s="56"/>
      <c r="D69" s="57"/>
      <c r="E69" s="36" t="s">
        <v>15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40"/>
    </row>
    <row r="70" ht="15.75">
      <c r="B70" s="6"/>
    </row>
    <row r="71" spans="2:12" ht="33" customHeight="1">
      <c r="B71" s="105" t="s">
        <v>37</v>
      </c>
      <c r="C71" s="106"/>
      <c r="D71" s="106"/>
      <c r="E71" s="11"/>
      <c r="F71" s="13" t="s">
        <v>120</v>
      </c>
      <c r="G71" s="11"/>
      <c r="H71" s="11"/>
      <c r="I71" s="11"/>
      <c r="J71" s="12" t="s">
        <v>116</v>
      </c>
      <c r="K71" s="12"/>
      <c r="L71" s="10"/>
    </row>
    <row r="72" spans="2:12" ht="18.75">
      <c r="B72" s="104" t="s">
        <v>22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</row>
    <row r="73" spans="2:12" ht="15.75"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</row>
  </sheetData>
  <sheetProtection/>
  <mergeCells count="74">
    <mergeCell ref="B43:K43"/>
    <mergeCell ref="B44:K44"/>
    <mergeCell ref="B32:B38"/>
    <mergeCell ref="B30:B31"/>
    <mergeCell ref="C30:C31"/>
    <mergeCell ref="D30:D31"/>
    <mergeCell ref="C32:C38"/>
    <mergeCell ref="D32:D34"/>
    <mergeCell ref="D37:D38"/>
    <mergeCell ref="B45:B47"/>
    <mergeCell ref="B65:B67"/>
    <mergeCell ref="C65:D67"/>
    <mergeCell ref="K45:K47"/>
    <mergeCell ref="B57:B60"/>
    <mergeCell ref="C57:D60"/>
    <mergeCell ref="C48:D51"/>
    <mergeCell ref="C56:K56"/>
    <mergeCell ref="B48:B51"/>
    <mergeCell ref="B52:B55"/>
    <mergeCell ref="C52:D55"/>
    <mergeCell ref="B61:B64"/>
    <mergeCell ref="C61:D64"/>
    <mergeCell ref="B72:L72"/>
    <mergeCell ref="B71:D71"/>
    <mergeCell ref="H11:H13"/>
    <mergeCell ref="I11:J11"/>
    <mergeCell ref="B39:B42"/>
    <mergeCell ref="C39:D42"/>
    <mergeCell ref="D35:D36"/>
    <mergeCell ref="C45:C47"/>
    <mergeCell ref="B10:I10"/>
    <mergeCell ref="D11:D13"/>
    <mergeCell ref="B25:D27"/>
    <mergeCell ref="B17:K17"/>
    <mergeCell ref="E11:E13"/>
    <mergeCell ref="F11:F13"/>
    <mergeCell ref="B28:K28"/>
    <mergeCell ref="B29:K29"/>
    <mergeCell ref="J12:J13"/>
    <mergeCell ref="K11:K13"/>
    <mergeCell ref="B18:K18"/>
    <mergeCell ref="B19:K19"/>
    <mergeCell ref="B11:B13"/>
    <mergeCell ref="K20:K21"/>
    <mergeCell ref="D23:D24"/>
    <mergeCell ref="C23:C24"/>
    <mergeCell ref="B4:J4"/>
    <mergeCell ref="B5:J5"/>
    <mergeCell ref="B6:J6"/>
    <mergeCell ref="B7:D7"/>
    <mergeCell ref="B9:D9"/>
    <mergeCell ref="I12:I13"/>
    <mergeCell ref="G11:G13"/>
    <mergeCell ref="C11:C13"/>
    <mergeCell ref="D45:D47"/>
    <mergeCell ref="B23:B24"/>
    <mergeCell ref="A11:A13"/>
    <mergeCell ref="A15:A17"/>
    <mergeCell ref="A18:A19"/>
    <mergeCell ref="A28:A29"/>
    <mergeCell ref="A43:A44"/>
    <mergeCell ref="B15:K15"/>
    <mergeCell ref="B16:K16"/>
    <mergeCell ref="K23:K24"/>
    <mergeCell ref="L22:P22"/>
    <mergeCell ref="L33:O33"/>
    <mergeCell ref="L37:N37"/>
    <mergeCell ref="K30:K31"/>
    <mergeCell ref="K32:K38"/>
    <mergeCell ref="B68:B69"/>
    <mergeCell ref="C68:D69"/>
    <mergeCell ref="B20:B22"/>
    <mergeCell ref="C20:C22"/>
    <mergeCell ref="D20:D21"/>
  </mergeCells>
  <printOptions/>
  <pageMargins left="0.5118110236220472" right="0.31496062992125984" top="0.5511811023622047" bottom="0.35433070866141736" header="0" footer="0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2018-08-02T04:48:59Z</dcterms:modified>
  <cp:category/>
  <cp:version/>
  <cp:contentType/>
  <cp:contentStatus/>
</cp:coreProperties>
</file>