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01" windowWidth="15360" windowHeight="6405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'Лист1'!$A$1:$Q$120</definedName>
  </definedNames>
  <calcPr fullCalcOnLoad="1"/>
</workbook>
</file>

<file path=xl/comments1.xml><?xml version="1.0" encoding="utf-8"?>
<comments xmlns="http://schemas.openxmlformats.org/spreadsheetml/2006/main">
  <authors>
    <author>Попова Татьяна Викторовна</author>
  </authors>
  <commentList>
    <comment ref="J88" authorId="0">
      <text>
        <r>
          <rPr>
            <b/>
            <sz val="9"/>
            <rFont val="Tahoma"/>
            <family val="2"/>
          </rPr>
          <t>Попова Татьяна Викторовна:</t>
        </r>
        <r>
          <rPr>
            <sz val="9"/>
            <rFont val="Tahoma"/>
            <family val="2"/>
          </rPr>
          <t xml:space="preserve">
без ИП</t>
        </r>
      </text>
    </comment>
  </commentList>
</comments>
</file>

<file path=xl/sharedStrings.xml><?xml version="1.0" encoding="utf-8"?>
<sst xmlns="http://schemas.openxmlformats.org/spreadsheetml/2006/main" count="362" uniqueCount="264">
  <si>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</si>
  <si>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</si>
  <si>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</si>
  <si>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</si>
  <si>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</si>
  <si>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</si>
  <si>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</si>
  <si>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</si>
  <si>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</si>
  <si>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</si>
  <si>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</si>
  <si>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</si>
  <si>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</si>
  <si>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</si>
  <si>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</si>
  <si>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</si>
  <si>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</si>
  <si>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</si>
  <si>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</si>
  <si>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</si>
  <si>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</si>
  <si>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</si>
  <si>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</si>
  <si>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</si>
  <si>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</si>
  <si>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</si>
  <si>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</si>
  <si>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</si>
  <si>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</si>
  <si>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</si>
  <si>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</si>
  <si>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</si>
  <si>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</si>
  <si>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</si>
  <si>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</si>
  <si>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</si>
  <si>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</si>
  <si>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</si>
  <si>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</si>
  <si>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</si>
  <si>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</si>
  <si>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</si>
  <si>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</si>
  <si>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</si>
  <si>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</si>
  <si>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</si>
  <si>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</si>
  <si>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</si>
  <si>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</si>
  <si>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</si>
  <si>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</si>
  <si>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</si>
  <si>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</si>
  <si>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</si>
  <si>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</si>
  <si>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</si>
  <si>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</si>
  <si>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</si>
  <si>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</si>
  <si>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</si>
  <si>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</si>
  <si>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</si>
  <si>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</si>
  <si>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</si>
  <si>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</si>
  <si>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</si>
  <si>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</si>
  <si>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</si>
  <si>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</si>
  <si>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</si>
  <si>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</si>
  <si>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</si>
  <si>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</si>
  <si>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</si>
  <si>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</si>
  <si>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</si>
  <si>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</si>
  <si>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</si>
  <si>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</si>
  <si>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</si>
  <si>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</si>
  <si>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</si>
  <si>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</si>
  <si>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</si>
  <si>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</si>
  <si>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</si>
  <si>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</si>
  <si>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</si>
  <si>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</si>
  <si>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</si>
  <si>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</si>
  <si>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</si>
  <si>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</si>
  <si>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</si>
  <si>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</si>
  <si>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</si>
  <si>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</si>
  <si>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</si>
  <si>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</si>
  <si>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</si>
  <si>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</si>
  <si>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</si>
  <si>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</si>
  <si>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</si>
  <si>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</si>
  <si>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</si>
  <si>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</si>
  <si>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</si>
  <si>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</si>
  <si>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</si>
  <si>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</si>
  <si>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</si>
  <si>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</si>
  <si>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</si>
  <si>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</si>
  <si>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</si>
  <si>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</si>
  <si>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</si>
  <si>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</si>
  <si>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</si>
  <si>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</si>
  <si>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</si>
  <si>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</si>
  <si>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</si>
  <si>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</si>
  <si>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</si>
  <si>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</si>
  <si>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</si>
  <si>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</si>
  <si>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</si>
  <si>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</si>
  <si>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</si>
  <si>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</si>
  <si>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</si>
  <si>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</si>
  <si>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</si>
  <si>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</si>
  <si>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</si>
  <si>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</si>
  <si>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</si>
  <si>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</si>
  <si>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</si>
  <si>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</si>
  <si>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</si>
  <si>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</si>
  <si>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</si>
  <si>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</si>
  <si>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</si>
  <si>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</si>
  <si>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</si>
  <si>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</si>
  <si>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</si>
  <si>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</si>
  <si>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</si>
  <si>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</si>
  <si>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</si>
  <si>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</si>
  <si>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</si>
  <si>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</si>
  <si>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</si>
  <si>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</si>
  <si>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</si>
  <si>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</si>
  <si>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</si>
  <si>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</si>
  <si>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</si>
  <si>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</si>
  <si>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</si>
  <si>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</si>
  <si>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</si>
  <si>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</si>
  <si>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</si>
  <si>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</si>
  <si>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</si>
  <si>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</si>
  <si>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</si>
  <si>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</si>
  <si>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</si>
  <si>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</si>
  <si>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</si>
  <si>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</si>
  <si>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</si>
  <si>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</si>
  <si>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</si>
  <si>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</si>
  <si>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</si>
  <si>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</si>
  <si>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</si>
  <si>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</si>
  <si>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</si>
  <si>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</si>
  <si>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</si>
  <si>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</si>
  <si>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</si>
  <si>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</si>
  <si>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</si>
  <si>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</si>
  <si>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</si>
  <si>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</si>
  <si>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</si>
  <si>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</si>
  <si>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</si>
  <si>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</si>
  <si>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</si>
  <si>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</si>
  <si>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</si>
  <si>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</si>
  <si>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</si>
  <si>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</si>
  <si>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</si>
  <si>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</si>
  <si>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</si>
  <si>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</si>
  <si>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</si>
  <si>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</si>
  <si>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</si>
  <si>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</si>
  <si>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</si>
  <si>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</si>
  <si>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</si>
  <si>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</si>
  <si>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</si>
  <si>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</si>
  <si>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</si>
  <si>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</si>
  <si>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</si>
  <si>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</si>
  <si>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</si>
  <si>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>Прибыль прибыльных предприятий*</t>
  </si>
  <si>
    <t>Кредиторская задолженность*</t>
  </si>
  <si>
    <t>Дебиторская задолженность*</t>
  </si>
  <si>
    <t xml:space="preserve">* Статистическая информация размещается на сайте Тюменьстата за год. </t>
  </si>
  <si>
    <t>***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</si>
  <si>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Количество транспортных средств в собственности граждан, зарегистрированных в установленном порядке, состоящих на учете ***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</si>
  <si>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</si>
  <si>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</si>
  <si>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</si>
  <si>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</si>
  <si>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>**- Статистическая информация, начиная с 2016 года, отсутствует.</t>
  </si>
  <si>
    <t xml:space="preserve">   - обеспечение электрической энергией, газом и паром; кондиционирование воздуха   </t>
  </si>
  <si>
    <t>3.8.</t>
  </si>
  <si>
    <t>3.9.</t>
  </si>
  <si>
    <t>водоснабжение, водоотведение, организация сбора и утилизации отходов, деятельность по ликвидации загрязнений</t>
  </si>
  <si>
    <t xml:space="preserve"> 2018 год</t>
  </si>
  <si>
    <r>
      <t>Темп роста 2019 года к 2018 году, %</t>
    </r>
    <r>
      <rPr>
        <vertAlign val="superscript"/>
        <sz val="18"/>
        <rFont val="Times New Roman Cyr"/>
        <family val="0"/>
      </rPr>
      <t>1</t>
    </r>
  </si>
  <si>
    <r>
      <t>Темп роста 2018 года к   2017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</si>
  <si>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 xml:space="preserve"> 2019 год</t>
  </si>
  <si>
    <t xml:space="preserve"> 2020 год
(оценка)</t>
  </si>
  <si>
    <r>
      <t>Темп роста 2020 года к 2019 году, %</t>
    </r>
    <r>
      <rPr>
        <vertAlign val="superscript"/>
        <sz val="18"/>
        <rFont val="Times New Roman Cyr"/>
        <family val="0"/>
      </rPr>
      <t>1</t>
    </r>
  </si>
  <si>
    <r>
      <t xml:space="preserve">  </t>
    </r>
    <r>
      <rPr>
        <vertAlign val="superscript"/>
        <sz val="16"/>
        <rFont val="Times New Roman"/>
        <family val="1"/>
      </rPr>
      <t xml:space="preserve">1 </t>
    </r>
    <r>
      <rPr>
        <sz val="16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</si>
  <si>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социально-экономического развития МО городской округ город Югорск за январь-сентябрь 2020 года</t>
  </si>
  <si>
    <t>январь-сентябрь 2018 года</t>
  </si>
  <si>
    <r>
      <t>Темп роста  января-сентября 2018 года к январю-сентябрю 2017 года, %</t>
    </r>
    <r>
      <rPr>
        <vertAlign val="superscript"/>
        <sz val="18"/>
        <rFont val="Times New Roman Cyr"/>
        <family val="0"/>
      </rPr>
      <t>1</t>
    </r>
  </si>
  <si>
    <t>январь-сентябрь 2019 года</t>
  </si>
  <si>
    <r>
      <t>Темп роста  января-сентября 2019 года к январю-сентябрю 2018 года, %</t>
    </r>
    <r>
      <rPr>
        <vertAlign val="superscript"/>
        <sz val="18"/>
        <rFont val="Times New Roman Cyr"/>
        <family val="0"/>
      </rPr>
      <t>1</t>
    </r>
  </si>
  <si>
    <t>январь-сентябрь 2020 года</t>
  </si>
  <si>
    <r>
      <t>Темп роста  января-сентября 2020 года к январю-сентябрю 2019 году, %</t>
    </r>
    <r>
      <rPr>
        <vertAlign val="superscript"/>
        <sz val="18"/>
        <rFont val="Times New Roman Cyr"/>
        <family val="0"/>
      </rPr>
      <t>1</t>
    </r>
  </si>
  <si>
    <t>в 2,2 р.</t>
  </si>
  <si>
    <t>в 9,7 р.</t>
  </si>
  <si>
    <t>в 2,9 р.</t>
  </si>
  <si>
    <t>в 9,5 р.</t>
  </si>
  <si>
    <t xml:space="preserve"> в 2,3 р.</t>
  </si>
  <si>
    <t>в 4,7 раза</t>
  </si>
  <si>
    <t>в 4,5 раза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</si>
</sst>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.000"/>
    <numFmt numFmtId="181" formatCode="0.000000"/>
    <numFmt numFmtId="182" formatCode="0.00000"/>
    <numFmt numFmtId="183" formatCode="0.0000"/>
    <numFmt numFmtId="184" formatCode="#,##0.0"/>
    <numFmt numFmtId="185" formatCode="0.0000000"/>
    <numFmt numFmtId="186" formatCode="#,##0.000"/>
    <numFmt numFmtId="187" formatCode="#,##0.0000"/>
    <numFmt numFmtId="188" formatCode="0.000000000"/>
    <numFmt numFmtId="189" formatCode="0.00000000"/>
  </numFmts>
  <fonts count="63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vertAlign val="superscript"/>
      <sz val="16"/>
      <name val="Times New Roman"/>
      <family val="1"/>
    </font>
    <font>
      <b/>
      <sz val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2"/>
      <name val="Times New Roman"/>
      <family val="1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FF"/>
      <name val="Times New Roman Cyr"/>
      <family val="1"/>
    </font>
    <font>
      <sz val="18"/>
      <color rgb="FF0000FF"/>
      <name val="Times New Roman"/>
      <family val="1"/>
    </font>
    <font>
      <sz val="18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184" fontId="1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 horizontal="center"/>
    </xf>
    <xf numFmtId="184" fontId="9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 horizontal="center"/>
    </xf>
    <xf numFmtId="184" fontId="11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/>
    </xf>
    <xf numFmtId="184" fontId="11" fillId="0" borderId="11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/>
    </xf>
    <xf numFmtId="184" fontId="11" fillId="0" borderId="10" xfId="0" applyNumberFormat="1" applyFont="1" applyFill="1" applyBorder="1" applyAlignment="1">
      <alignment horizontal="center"/>
    </xf>
    <xf numFmtId="184" fontId="12" fillId="0" borderId="10" xfId="0" applyNumberFormat="1" applyFont="1" applyFill="1" applyBorder="1" applyAlignment="1">
      <alignment vertical="top" wrapText="1"/>
    </xf>
    <xf numFmtId="184" fontId="11" fillId="0" borderId="10" xfId="0" applyNumberFormat="1" applyFont="1" applyFill="1" applyBorder="1" applyAlignment="1">
      <alignment horizontal="center" vertical="top" wrapText="1"/>
    </xf>
    <xf numFmtId="184" fontId="11" fillId="0" borderId="10" xfId="0" applyNumberFormat="1" applyFont="1" applyFill="1" applyBorder="1" applyAlignment="1">
      <alignment vertical="top" wrapText="1"/>
    </xf>
    <xf numFmtId="184" fontId="12" fillId="0" borderId="10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5" fillId="0" borderId="0" xfId="0" applyNumberFormat="1" applyFont="1" applyFill="1" applyAlignment="1">
      <alignment/>
    </xf>
    <xf numFmtId="18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84" fontId="15" fillId="0" borderId="10" xfId="0" applyNumberFormat="1" applyFont="1" applyFill="1" applyBorder="1" applyAlignment="1" applyProtection="1">
      <alignment horizontal="center" vertical="center" wrapText="1"/>
      <protection/>
    </xf>
    <xf numFmtId="184" fontId="11" fillId="0" borderId="10" xfId="0" applyNumberFormat="1" applyFont="1" applyFill="1" applyBorder="1" applyAlignment="1">
      <alignment vertical="top" wrapText="1"/>
    </xf>
    <xf numFmtId="184" fontId="11" fillId="0" borderId="10" xfId="0" applyNumberFormat="1" applyFont="1" applyFill="1" applyBorder="1" applyAlignment="1">
      <alignment horizontal="center" vertical="top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wrapText="1"/>
    </xf>
    <xf numFmtId="184" fontId="16" fillId="0" borderId="10" xfId="0" applyNumberFormat="1" applyFont="1" applyFill="1" applyBorder="1" applyAlignment="1">
      <alignment wrapText="1"/>
    </xf>
    <xf numFmtId="184" fontId="15" fillId="0" borderId="10" xfId="0" applyNumberFormat="1" applyFont="1" applyFill="1" applyBorder="1" applyAlignment="1">
      <alignment wrapText="1"/>
    </xf>
    <xf numFmtId="184" fontId="12" fillId="0" borderId="10" xfId="0" applyNumberFormat="1" applyFont="1" applyFill="1" applyBorder="1" applyAlignment="1">
      <alignment horizontal="left" wrapText="1"/>
    </xf>
    <xf numFmtId="184" fontId="17" fillId="32" borderId="1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Alignment="1">
      <alignment/>
    </xf>
    <xf numFmtId="184" fontId="11" fillId="33" borderId="10" xfId="0" applyNumberFormat="1" applyFont="1" applyFill="1" applyBorder="1" applyAlignment="1">
      <alignment horizontal="center"/>
    </xf>
    <xf numFmtId="184" fontId="11" fillId="33" borderId="10" xfId="0" applyNumberFormat="1" applyFont="1" applyFill="1" applyBorder="1" applyAlignment="1">
      <alignment vertical="top" wrapText="1"/>
    </xf>
    <xf numFmtId="184" fontId="11" fillId="33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184" fontId="18" fillId="0" borderId="0" xfId="0" applyNumberFormat="1" applyFont="1" applyFill="1" applyAlignment="1">
      <alignment/>
    </xf>
    <xf numFmtId="184" fontId="12" fillId="0" borderId="10" xfId="0" applyNumberFormat="1" applyFont="1" applyBorder="1" applyAlignment="1">
      <alignment horizontal="center" vertical="center" wrapText="1"/>
    </xf>
    <xf numFmtId="184" fontId="12" fillId="0" borderId="12" xfId="0" applyNumberFormat="1" applyFont="1" applyBorder="1" applyAlignment="1">
      <alignment horizontal="center" vertical="center"/>
    </xf>
    <xf numFmtId="184" fontId="11" fillId="34" borderId="12" xfId="0" applyNumberFormat="1" applyFont="1" applyFill="1" applyBorder="1" applyAlignment="1">
      <alignment horizontal="center" vertical="center"/>
    </xf>
    <xf numFmtId="184" fontId="12" fillId="0" borderId="13" xfId="0" applyNumberFormat="1" applyFont="1" applyBorder="1" applyAlignment="1">
      <alignment horizontal="center" vertical="center"/>
    </xf>
    <xf numFmtId="184" fontId="11" fillId="0" borderId="13" xfId="0" applyNumberFormat="1" applyFont="1" applyBorder="1" applyAlignment="1">
      <alignment horizontal="center" vertical="center"/>
    </xf>
    <xf numFmtId="184" fontId="11" fillId="34" borderId="13" xfId="0" applyNumberFormat="1" applyFont="1" applyFill="1" applyBorder="1" applyAlignment="1">
      <alignment horizontal="center" vertical="center"/>
    </xf>
    <xf numFmtId="184" fontId="12" fillId="34" borderId="13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 quotePrefix="1">
      <alignment horizontal="center" vertical="center"/>
    </xf>
    <xf numFmtId="184" fontId="12" fillId="0" borderId="12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2" fillId="33" borderId="10" xfId="0" applyNumberFormat="1" applyFont="1" applyFill="1" applyBorder="1" applyAlignment="1" quotePrefix="1">
      <alignment horizontal="center" vertical="center"/>
    </xf>
    <xf numFmtId="4" fontId="11" fillId="33" borderId="12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 quotePrefix="1">
      <alignment horizontal="center" vertical="center"/>
    </xf>
    <xf numFmtId="186" fontId="12" fillId="0" borderId="10" xfId="0" applyNumberFormat="1" applyFont="1" applyBorder="1" applyAlignment="1">
      <alignment horizontal="center" vertical="center" wrapText="1"/>
    </xf>
    <xf numFmtId="186" fontId="11" fillId="0" borderId="13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 quotePrefix="1">
      <alignment horizontal="center" vertical="center"/>
    </xf>
    <xf numFmtId="186" fontId="11" fillId="33" borderId="12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184" fontId="11" fillId="33" borderId="12" xfId="0" applyNumberFormat="1" applyFont="1" applyFill="1" applyBorder="1" applyAlignment="1">
      <alignment horizontal="center" vertical="center"/>
    </xf>
    <xf numFmtId="184" fontId="12" fillId="33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 wrapText="1"/>
    </xf>
    <xf numFmtId="184" fontId="12" fillId="33" borderId="10" xfId="0" applyNumberFormat="1" applyFont="1" applyFill="1" applyBorder="1" applyAlignment="1">
      <alignment horizontal="center" vertical="center" wrapText="1"/>
    </xf>
    <xf numFmtId="184" fontId="11" fillId="33" borderId="10" xfId="0" applyNumberFormat="1" applyFont="1" applyFill="1" applyBorder="1" applyAlignment="1">
      <alignment horizontal="center" vertical="center"/>
    </xf>
    <xf numFmtId="184" fontId="59" fillId="0" borderId="10" xfId="0" applyNumberFormat="1" applyFont="1" applyFill="1" applyBorder="1" applyAlignment="1">
      <alignment horizontal="center" vertical="center" wrapText="1"/>
    </xf>
    <xf numFmtId="184" fontId="59" fillId="0" borderId="10" xfId="0" applyNumberFormat="1" applyFont="1" applyFill="1" applyBorder="1" applyAlignment="1">
      <alignment horizontal="center" vertical="center"/>
    </xf>
    <xf numFmtId="184" fontId="11" fillId="33" borderId="11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 wrapText="1"/>
    </xf>
    <xf numFmtId="186" fontId="11" fillId="0" borderId="10" xfId="0" applyNumberFormat="1" applyFont="1" applyFill="1" applyBorder="1" applyAlignment="1">
      <alignment horizontal="center" vertical="center"/>
    </xf>
    <xf numFmtId="186" fontId="12" fillId="33" borderId="10" xfId="0" applyNumberFormat="1" applyFont="1" applyFill="1" applyBorder="1" applyAlignment="1">
      <alignment horizontal="center" vertical="center" wrapText="1"/>
    </xf>
    <xf numFmtId="186" fontId="60" fillId="0" borderId="10" xfId="0" applyNumberFormat="1" applyFont="1" applyFill="1" applyBorder="1" applyAlignment="1">
      <alignment horizontal="center" vertical="center" wrapText="1"/>
    </xf>
    <xf numFmtId="186" fontId="59" fillId="0" borderId="10" xfId="0" applyNumberFormat="1" applyFont="1" applyFill="1" applyBorder="1" applyAlignment="1">
      <alignment horizontal="center" vertical="center"/>
    </xf>
    <xf numFmtId="186" fontId="60" fillId="33" borderId="10" xfId="0" applyNumberFormat="1" applyFont="1" applyFill="1" applyBorder="1" applyAlignment="1">
      <alignment horizontal="center" vertical="center" wrapText="1"/>
    </xf>
    <xf numFmtId="186" fontId="11" fillId="33" borderId="10" xfId="0" applyNumberFormat="1" applyFont="1" applyFill="1" applyBorder="1" applyAlignment="1">
      <alignment horizontal="center" vertical="center"/>
    </xf>
    <xf numFmtId="184" fontId="61" fillId="0" borderId="10" xfId="0" applyNumberFormat="1" applyFont="1" applyBorder="1" applyAlignment="1">
      <alignment horizontal="center" vertical="center" wrapText="1"/>
    </xf>
    <xf numFmtId="184" fontId="12" fillId="34" borderId="12" xfId="0" applyNumberFormat="1" applyFont="1" applyFill="1" applyBorder="1" applyAlignment="1">
      <alignment horizontal="center" vertical="center"/>
    </xf>
    <xf numFmtId="184" fontId="11" fillId="0" borderId="12" xfId="0" applyNumberFormat="1" applyFont="1" applyBorder="1" applyAlignment="1">
      <alignment horizontal="center" vertical="center"/>
    </xf>
    <xf numFmtId="184" fontId="12" fillId="35" borderId="12" xfId="0" applyNumberFormat="1" applyFont="1" applyFill="1" applyBorder="1" applyAlignment="1">
      <alignment horizontal="center" vertical="center"/>
    </xf>
    <xf numFmtId="184" fontId="12" fillId="33" borderId="10" xfId="0" applyNumberFormat="1" applyFont="1" applyFill="1" applyBorder="1" applyAlignment="1" quotePrefix="1">
      <alignment horizontal="center" vertical="center"/>
    </xf>
    <xf numFmtId="184" fontId="12" fillId="35" borderId="13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 quotePrefix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34" borderId="13" xfId="0" applyNumberFormat="1" applyFont="1" applyFill="1" applyBorder="1" applyAlignment="1">
      <alignment horizontal="center" vertical="center"/>
    </xf>
    <xf numFmtId="184" fontId="12" fillId="33" borderId="12" xfId="0" applyNumberFormat="1" applyFont="1" applyFill="1" applyBorder="1" applyAlignment="1">
      <alignment horizontal="center" vertical="center"/>
    </xf>
    <xf numFmtId="186" fontId="12" fillId="0" borderId="12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 quotePrefix="1">
      <alignment horizontal="center" vertical="center"/>
    </xf>
    <xf numFmtId="3" fontId="11" fillId="33" borderId="12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184" fontId="22" fillId="0" borderId="0" xfId="0" applyNumberFormat="1" applyFont="1" applyFill="1" applyAlignment="1">
      <alignment horizontal="center"/>
    </xf>
    <xf numFmtId="184" fontId="10" fillId="0" borderId="10" xfId="0" applyNumberFormat="1" applyFont="1" applyFill="1" applyBorder="1" applyAlignment="1">
      <alignment vertical="top" wrapText="1"/>
    </xf>
    <xf numFmtId="184" fontId="14" fillId="0" borderId="10" xfId="0" applyNumberFormat="1" applyFont="1" applyFill="1" applyBorder="1" applyAlignment="1">
      <alignment vertical="top" wrapText="1"/>
    </xf>
    <xf numFmtId="184" fontId="10" fillId="0" borderId="10" xfId="0" applyNumberFormat="1" applyFont="1" applyFill="1" applyBorder="1" applyAlignment="1">
      <alignment vertical="top" wrapText="1"/>
    </xf>
    <xf numFmtId="184" fontId="10" fillId="0" borderId="10" xfId="0" applyNumberFormat="1" applyFont="1" applyFill="1" applyBorder="1" applyAlignment="1">
      <alignment horizontal="left" vertical="top" wrapText="1"/>
    </xf>
    <xf numFmtId="184" fontId="14" fillId="0" borderId="10" xfId="0" applyNumberFormat="1" applyFont="1" applyFill="1" applyBorder="1" applyAlignment="1">
      <alignment horizontal="left" vertical="top" wrapText="1"/>
    </xf>
    <xf numFmtId="184" fontId="9" fillId="0" borderId="0" xfId="0" applyNumberFormat="1" applyFont="1" applyFill="1" applyAlignment="1">
      <alignment wrapText="1"/>
    </xf>
    <xf numFmtId="184" fontId="8" fillId="0" borderId="0" xfId="0" applyNumberFormat="1" applyFont="1" applyFill="1" applyAlignment="1">
      <alignment/>
    </xf>
    <xf numFmtId="184" fontId="10" fillId="0" borderId="14" xfId="0" applyNumberFormat="1" applyFont="1" applyFill="1" applyBorder="1" applyAlignment="1">
      <alignment vertical="top" wrapText="1"/>
    </xf>
    <xf numFmtId="184" fontId="10" fillId="0" borderId="12" xfId="0" applyNumberFormat="1" applyFont="1" applyFill="1" applyBorder="1" applyAlignment="1">
      <alignment vertical="top" wrapText="1"/>
    </xf>
    <xf numFmtId="184" fontId="10" fillId="0" borderId="14" xfId="0" applyNumberFormat="1" applyFont="1" applyFill="1" applyBorder="1" applyAlignment="1">
      <alignment vertical="top" wrapText="1"/>
    </xf>
    <xf numFmtId="184" fontId="14" fillId="0" borderId="12" xfId="0" applyNumberFormat="1" applyFont="1" applyFill="1" applyBorder="1" applyAlignment="1">
      <alignment vertical="top" wrapText="1"/>
    </xf>
    <xf numFmtId="184" fontId="9" fillId="0" borderId="0" xfId="0" applyNumberFormat="1" applyFont="1" applyFill="1" applyAlignment="1">
      <alignment/>
    </xf>
    <xf numFmtId="184" fontId="8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66" zoomScaleNormal="66" zoomScaleSheetLayoutView="70" zoomScalePageLayoutView="50" workbookViewId="0" topLeftCell="A1">
      <pane ySplit="5" topLeftCell="A6" activePane="bottomLeft" state="frozen"/>
      <selection pane="topLeft" activeCell="A1" sqref="A1"/>
      <selection pane="bottomLeft" activeCell="L20" sqref="L20"/>
    </sheetView>
  </sheetViews>
  <sheetFormatPr defaultColWidth="9.00390625" defaultRowHeight="12.75"/>
  <cols>
    <col min="1" max="1" width="9.125" style="1" customWidth="1"/>
    <col min="2" max="2" width="62.375" style="1" customWidth="1"/>
    <col min="3" max="3" width="33.25390625" style="1" customWidth="1"/>
    <col min="4" max="4" width="9.875" style="1" hidden="1" customWidth="1"/>
    <col min="5" max="5" width="11.25390625" style="1" hidden="1" customWidth="1"/>
    <col min="6" max="6" width="19.25390625" style="1" customWidth="1"/>
    <col min="7" max="7" width="19.75390625" style="1" customWidth="1"/>
    <col min="8" max="8" width="18.00390625" style="1" customWidth="1"/>
    <col min="9" max="9" width="19.25390625" style="1" customWidth="1"/>
    <col min="10" max="10" width="18.00390625" style="1" customWidth="1"/>
    <col min="11" max="11" width="20.125" style="1" customWidth="1"/>
    <col min="12" max="12" width="17.875" style="1" customWidth="1"/>
    <col min="13" max="13" width="19.25390625" style="1" customWidth="1"/>
    <col min="14" max="14" width="20.375" style="1" customWidth="1"/>
    <col min="15" max="16" width="18.25390625" style="1" customWidth="1"/>
    <col min="17" max="17" width="20.125" style="1" customWidth="1"/>
    <col min="18" max="16384" width="9.125" style="1" customWidth="1"/>
  </cols>
  <sheetData>
    <row r="1" spans="2:17" s="2" customFormat="1" ht="20.2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</row>
    <row r="2" spans="1:17" s="2" customFormat="1" ht="20.25" customHeight="1">
      <c r="A2" s="95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s="2" customFormat="1" ht="26.25">
      <c r="A3" s="97" t="s">
        <v>250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7" ht="171.75" customHeight="1">
      <c r="A5" s="7" t="s">
        <v>100</v>
      </c>
      <c r="B5" s="17" t="s">
        <v>0</v>
      </c>
      <c r="C5" s="17" t="s">
        <v>75</v>
      </c>
      <c r="D5" s="15" t="s">
        <v>82</v>
      </c>
      <c r="E5" s="15" t="s">
        <v>224</v>
      </c>
      <c r="F5" s="15" t="s">
        <v>251</v>
      </c>
      <c r="G5" s="15" t="s">
        <v>252</v>
      </c>
      <c r="H5" s="15" t="s">
        <v>243</v>
      </c>
      <c r="I5" s="15" t="s">
        <v>245</v>
      </c>
      <c r="J5" s="15" t="s">
        <v>253</v>
      </c>
      <c r="K5" s="15" t="s">
        <v>254</v>
      </c>
      <c r="L5" s="15" t="s">
        <v>246</v>
      </c>
      <c r="M5" s="15" t="s">
        <v>244</v>
      </c>
      <c r="N5" s="15" t="s">
        <v>255</v>
      </c>
      <c r="O5" s="15" t="s">
        <v>256</v>
      </c>
      <c r="P5" s="15" t="s">
        <v>247</v>
      </c>
      <c r="Q5" s="15" t="s">
        <v>248</v>
      </c>
    </row>
    <row r="6" spans="1:17" ht="23.25" customHeight="1">
      <c r="A6" s="10" t="s">
        <v>101</v>
      </c>
      <c r="B6" s="107" t="s">
        <v>66</v>
      </c>
      <c r="C6" s="108"/>
      <c r="D6" s="9"/>
      <c r="E6" s="9"/>
      <c r="F6" s="9"/>
      <c r="G6" s="9"/>
      <c r="H6" s="9"/>
      <c r="I6" s="11"/>
      <c r="J6" s="9"/>
      <c r="K6" s="9"/>
      <c r="L6" s="9"/>
      <c r="M6" s="9"/>
      <c r="N6" s="12"/>
      <c r="O6" s="12"/>
      <c r="P6" s="12"/>
      <c r="Q6" s="12"/>
    </row>
    <row r="7" spans="1:17" ht="46.5" customHeight="1">
      <c r="A7" s="13" t="s">
        <v>103</v>
      </c>
      <c r="B7" s="14" t="s">
        <v>220</v>
      </c>
      <c r="C7" s="9" t="s">
        <v>1</v>
      </c>
      <c r="D7" s="9"/>
      <c r="E7" s="9"/>
      <c r="F7" s="36">
        <v>37.4</v>
      </c>
      <c r="G7" s="37">
        <v>100.3</v>
      </c>
      <c r="H7" s="38">
        <v>37.4</v>
      </c>
      <c r="I7" s="37">
        <v>100.4</v>
      </c>
      <c r="J7" s="37">
        <v>37.5</v>
      </c>
      <c r="K7" s="37">
        <f>SUM(J7)/F7*100</f>
        <v>100.26737967914438</v>
      </c>
      <c r="L7" s="38">
        <v>37.7</v>
      </c>
      <c r="M7" s="37">
        <f>SUM(L7)/H7*100</f>
        <v>100.80213903743316</v>
      </c>
      <c r="N7" s="37">
        <v>38</v>
      </c>
      <c r="O7" s="37">
        <f>SUM(N7)/J7*100</f>
        <v>101.33333333333334</v>
      </c>
      <c r="P7" s="37">
        <v>38.1</v>
      </c>
      <c r="Q7" s="37">
        <f>SUM(P7)/L7*100</f>
        <v>101.06100795755968</v>
      </c>
    </row>
    <row r="8" spans="1:17" ht="46.5" customHeight="1">
      <c r="A8" s="13" t="s">
        <v>104</v>
      </c>
      <c r="B8" s="16" t="s">
        <v>225</v>
      </c>
      <c r="C8" s="9" t="s">
        <v>77</v>
      </c>
      <c r="D8" s="9"/>
      <c r="E8" s="9"/>
      <c r="F8" s="84">
        <v>172</v>
      </c>
      <c r="G8" s="39">
        <v>108.9</v>
      </c>
      <c r="H8" s="85">
        <v>213</v>
      </c>
      <c r="I8" s="39">
        <v>105.4</v>
      </c>
      <c r="J8" s="86">
        <v>109</v>
      </c>
      <c r="K8" s="37">
        <f aca="true" t="shared" si="0" ref="K8:K14">SUM(J8)/F8*100</f>
        <v>63.372093023255815</v>
      </c>
      <c r="L8" s="87">
        <v>142</v>
      </c>
      <c r="M8" s="37">
        <f aca="true" t="shared" si="1" ref="M8:M14">SUM(L8)/H8*100</f>
        <v>66.66666666666666</v>
      </c>
      <c r="N8" s="86">
        <v>155</v>
      </c>
      <c r="O8" s="37">
        <f aca="true" t="shared" si="2" ref="O8:O13">SUM(N8)/J8*100</f>
        <v>142.2018348623853</v>
      </c>
      <c r="P8" s="88">
        <v>160</v>
      </c>
      <c r="Q8" s="37">
        <f aca="true" t="shared" si="3" ref="Q8:Q13">SUM(P8)/L8*100</f>
        <v>112.67605633802818</v>
      </c>
    </row>
    <row r="9" spans="1:17" ht="46.5" customHeight="1">
      <c r="A9" s="13" t="s">
        <v>105</v>
      </c>
      <c r="B9" s="16" t="s">
        <v>64</v>
      </c>
      <c r="C9" s="9" t="s">
        <v>77</v>
      </c>
      <c r="D9" s="9"/>
      <c r="E9" s="9"/>
      <c r="F9" s="84">
        <v>-110</v>
      </c>
      <c r="G9" s="39"/>
      <c r="H9" s="85">
        <v>-202</v>
      </c>
      <c r="I9" s="39"/>
      <c r="J9" s="89">
        <v>330</v>
      </c>
      <c r="K9" s="37"/>
      <c r="L9" s="87">
        <v>402</v>
      </c>
      <c r="M9" s="37"/>
      <c r="N9" s="86">
        <v>-80</v>
      </c>
      <c r="O9" s="37"/>
      <c r="P9" s="88">
        <v>74</v>
      </c>
      <c r="Q9" s="37"/>
    </row>
    <row r="10" spans="1:17" ht="23.25" customHeight="1">
      <c r="A10" s="10" t="s">
        <v>102</v>
      </c>
      <c r="B10" s="98" t="s">
        <v>67</v>
      </c>
      <c r="C10" s="99"/>
      <c r="D10" s="9"/>
      <c r="E10" s="9"/>
      <c r="F10" s="36"/>
      <c r="G10" s="43"/>
      <c r="H10" s="40"/>
      <c r="I10" s="44"/>
      <c r="J10" s="45"/>
      <c r="K10" s="37"/>
      <c r="L10" s="40"/>
      <c r="M10" s="37"/>
      <c r="N10" s="45"/>
      <c r="O10" s="37"/>
      <c r="P10" s="37"/>
      <c r="Q10" s="37"/>
    </row>
    <row r="11" spans="1:17" ht="72.75" customHeight="1">
      <c r="A11" s="13" t="s">
        <v>106</v>
      </c>
      <c r="B11" s="14" t="s">
        <v>51</v>
      </c>
      <c r="C11" s="8" t="s">
        <v>1</v>
      </c>
      <c r="D11" s="9"/>
      <c r="E11" s="9"/>
      <c r="F11" s="36">
        <v>14.2</v>
      </c>
      <c r="G11" s="44">
        <v>85.5</v>
      </c>
      <c r="H11" s="48">
        <v>14.61</v>
      </c>
      <c r="I11" s="44">
        <v>96.3</v>
      </c>
      <c r="J11" s="49">
        <v>14.3</v>
      </c>
      <c r="K11" s="37">
        <f t="shared" si="0"/>
        <v>100.70422535211267</v>
      </c>
      <c r="L11" s="50">
        <v>14.1</v>
      </c>
      <c r="M11" s="37">
        <f t="shared" si="1"/>
        <v>96.50924024640656</v>
      </c>
      <c r="N11" s="49">
        <v>13.65</v>
      </c>
      <c r="O11" s="37">
        <f t="shared" si="2"/>
        <v>95.45454545454545</v>
      </c>
      <c r="P11" s="90">
        <v>13.7</v>
      </c>
      <c r="Q11" s="37">
        <f t="shared" si="3"/>
        <v>97.16312056737588</v>
      </c>
    </row>
    <row r="12" spans="1:17" ht="100.5" customHeight="1">
      <c r="A12" s="13" t="s">
        <v>107</v>
      </c>
      <c r="B12" s="14" t="s">
        <v>52</v>
      </c>
      <c r="C12" s="8" t="s">
        <v>1</v>
      </c>
      <c r="D12" s="9"/>
      <c r="E12" s="9"/>
      <c r="F12" s="47">
        <v>12.4</v>
      </c>
      <c r="G12" s="44">
        <v>95.4</v>
      </c>
      <c r="H12" s="48">
        <v>12.45</v>
      </c>
      <c r="I12" s="44">
        <v>97</v>
      </c>
      <c r="J12" s="51">
        <v>12.47</v>
      </c>
      <c r="K12" s="37">
        <f t="shared" si="0"/>
        <v>100.56451612903226</v>
      </c>
      <c r="L12" s="50">
        <v>12.47</v>
      </c>
      <c r="M12" s="37">
        <f t="shared" si="1"/>
        <v>100.16064257028114</v>
      </c>
      <c r="N12" s="45">
        <v>12.1</v>
      </c>
      <c r="O12" s="37">
        <f t="shared" si="2"/>
        <v>97.03287890938252</v>
      </c>
      <c r="P12" s="37">
        <v>12.1</v>
      </c>
      <c r="Q12" s="37">
        <f t="shared" si="3"/>
        <v>97.03287890938252</v>
      </c>
    </row>
    <row r="13" spans="1:17" ht="93" customHeight="1">
      <c r="A13" s="13" t="s">
        <v>108</v>
      </c>
      <c r="B13" s="14" t="s">
        <v>86</v>
      </c>
      <c r="C13" s="8" t="s">
        <v>1</v>
      </c>
      <c r="D13" s="9"/>
      <c r="E13" s="9"/>
      <c r="F13" s="52">
        <v>1.269</v>
      </c>
      <c r="G13" s="44">
        <v>83.6</v>
      </c>
      <c r="H13" s="53">
        <v>1.527</v>
      </c>
      <c r="I13" s="44">
        <v>76.4</v>
      </c>
      <c r="J13" s="54">
        <v>1.403</v>
      </c>
      <c r="K13" s="37">
        <f t="shared" si="0"/>
        <v>110.55949566587866</v>
      </c>
      <c r="L13" s="55">
        <v>1.642</v>
      </c>
      <c r="M13" s="37">
        <f t="shared" si="1"/>
        <v>107.53110674525213</v>
      </c>
      <c r="N13" s="54">
        <v>1.649</v>
      </c>
      <c r="O13" s="37">
        <f t="shared" si="2"/>
        <v>117.53385602280827</v>
      </c>
      <c r="P13" s="37">
        <v>2.1</v>
      </c>
      <c r="Q13" s="37">
        <f t="shared" si="3"/>
        <v>127.89281364190013</v>
      </c>
    </row>
    <row r="14" spans="1:17" ht="46.5" customHeight="1">
      <c r="A14" s="13" t="s">
        <v>109</v>
      </c>
      <c r="B14" s="14" t="s">
        <v>85</v>
      </c>
      <c r="C14" s="8" t="s">
        <v>1</v>
      </c>
      <c r="D14" s="9"/>
      <c r="E14" s="9"/>
      <c r="F14" s="52">
        <v>0.166</v>
      </c>
      <c r="G14" s="44">
        <v>60.8</v>
      </c>
      <c r="H14" s="53">
        <v>0.19</v>
      </c>
      <c r="I14" s="44">
        <v>60.7</v>
      </c>
      <c r="J14" s="54">
        <v>0.178</v>
      </c>
      <c r="K14" s="37">
        <f t="shared" si="0"/>
        <v>107.22891566265058</v>
      </c>
      <c r="L14" s="55">
        <v>0.187</v>
      </c>
      <c r="M14" s="37">
        <f t="shared" si="1"/>
        <v>98.42105263157895</v>
      </c>
      <c r="N14" s="54">
        <v>0.835</v>
      </c>
      <c r="O14" s="37" t="s">
        <v>262</v>
      </c>
      <c r="P14" s="91">
        <v>0.85</v>
      </c>
      <c r="Q14" s="37" t="s">
        <v>263</v>
      </c>
    </row>
    <row r="15" spans="1:17" ht="46.5" customHeight="1">
      <c r="A15" s="13" t="s">
        <v>110</v>
      </c>
      <c r="B15" s="14" t="s">
        <v>193</v>
      </c>
      <c r="C15" s="8" t="s">
        <v>6</v>
      </c>
      <c r="D15" s="9"/>
      <c r="E15" s="9" t="s">
        <v>84</v>
      </c>
      <c r="F15" s="36">
        <v>0.6</v>
      </c>
      <c r="G15" s="56"/>
      <c r="H15" s="48">
        <v>0.72</v>
      </c>
      <c r="I15" s="56"/>
      <c r="J15" s="51">
        <v>0.67</v>
      </c>
      <c r="K15" s="37"/>
      <c r="L15" s="50">
        <v>0.71</v>
      </c>
      <c r="M15" s="37"/>
      <c r="N15" s="51">
        <v>3.16</v>
      </c>
      <c r="O15" s="37"/>
      <c r="P15" s="90">
        <v>3.2</v>
      </c>
      <c r="Q15" s="37"/>
    </row>
    <row r="16" spans="1:17" ht="46.5" customHeight="1">
      <c r="A16" s="13" t="s">
        <v>197</v>
      </c>
      <c r="B16" s="14" t="s">
        <v>194</v>
      </c>
      <c r="C16" s="8" t="s">
        <v>47</v>
      </c>
      <c r="D16" s="9"/>
      <c r="E16" s="9"/>
      <c r="F16" s="92">
        <f>SUM(F17:F18)</f>
        <v>733</v>
      </c>
      <c r="G16" s="33">
        <v>102.8</v>
      </c>
      <c r="H16" s="92">
        <f>SUM(H17:H18)</f>
        <v>804</v>
      </c>
      <c r="I16" s="44">
        <v>98.9</v>
      </c>
      <c r="J16" s="92">
        <f>SUM(J17:J18)</f>
        <v>755</v>
      </c>
      <c r="K16" s="37">
        <f>SUM(J16)/F16*100</f>
        <v>103.00136425648022</v>
      </c>
      <c r="L16" s="92">
        <f>SUM(L17:L18)</f>
        <v>829</v>
      </c>
      <c r="M16" s="37">
        <f>SUM(L16)/H16*100</f>
        <v>103.10945273631842</v>
      </c>
      <c r="N16" s="92">
        <f>SUM(N17:N18)</f>
        <v>374</v>
      </c>
      <c r="O16" s="37">
        <f>SUM(N16)/J16*100</f>
        <v>49.5364238410596</v>
      </c>
      <c r="P16" s="92">
        <f>SUM(P17:P18)</f>
        <v>450</v>
      </c>
      <c r="Q16" s="37">
        <f>SUM(P16)/L16*100</f>
        <v>54.28226779252111</v>
      </c>
    </row>
    <row r="17" spans="1:17" ht="23.25" customHeight="1">
      <c r="A17" s="13" t="s">
        <v>198</v>
      </c>
      <c r="B17" s="14" t="s">
        <v>195</v>
      </c>
      <c r="C17" s="17"/>
      <c r="D17" s="9"/>
      <c r="E17" s="9"/>
      <c r="F17" s="92">
        <v>154</v>
      </c>
      <c r="G17" s="58">
        <v>129.4</v>
      </c>
      <c r="H17" s="85">
        <v>193</v>
      </c>
      <c r="I17" s="44">
        <v>106.6</v>
      </c>
      <c r="J17" s="93">
        <v>106</v>
      </c>
      <c r="K17" s="37">
        <f>SUM(J17)/F17*100</f>
        <v>68.83116883116884</v>
      </c>
      <c r="L17" s="94">
        <v>140</v>
      </c>
      <c r="M17" s="37">
        <f>SUM(L17)/H17*100</f>
        <v>72.53886010362694</v>
      </c>
      <c r="N17" s="93">
        <v>145</v>
      </c>
      <c r="O17" s="37">
        <f>SUM(N17)/J17*100</f>
        <v>136.7924528301887</v>
      </c>
      <c r="P17" s="88">
        <v>150</v>
      </c>
      <c r="Q17" s="37">
        <f>SUM(P17)/L17*100</f>
        <v>107.14285714285714</v>
      </c>
    </row>
    <row r="18" spans="1:18" ht="23.25" customHeight="1">
      <c r="A18" s="13" t="s">
        <v>199</v>
      </c>
      <c r="B18" s="14" t="s">
        <v>196</v>
      </c>
      <c r="C18" s="17"/>
      <c r="D18" s="9"/>
      <c r="E18" s="9"/>
      <c r="F18" s="92">
        <v>579</v>
      </c>
      <c r="G18" s="58">
        <v>97.5</v>
      </c>
      <c r="H18" s="85">
        <v>611</v>
      </c>
      <c r="I18" s="44">
        <v>96.7</v>
      </c>
      <c r="J18" s="93">
        <v>649</v>
      </c>
      <c r="K18" s="37">
        <f>SUM(J18)/F18*100</f>
        <v>112.08981001727116</v>
      </c>
      <c r="L18" s="94">
        <v>689</v>
      </c>
      <c r="M18" s="37">
        <f>SUM(L18)/H18*100</f>
        <v>112.7659574468085</v>
      </c>
      <c r="N18" s="93">
        <v>229</v>
      </c>
      <c r="O18" s="37">
        <f>SUM(N18)/J18*100</f>
        <v>35.28505392912172</v>
      </c>
      <c r="P18" s="88">
        <v>300</v>
      </c>
      <c r="Q18" s="37">
        <f>SUM(P18)/L18*100</f>
        <v>43.54136429608128</v>
      </c>
      <c r="R18" s="18"/>
    </row>
    <row r="19" spans="1:18" ht="92.25" customHeight="1">
      <c r="A19" s="10" t="s">
        <v>111</v>
      </c>
      <c r="B19" s="105" t="s">
        <v>70</v>
      </c>
      <c r="C19" s="106"/>
      <c r="D19" s="9"/>
      <c r="E19" s="9"/>
      <c r="F19" s="8"/>
      <c r="G19" s="8"/>
      <c r="H19" s="8"/>
      <c r="I19" s="8"/>
      <c r="J19" s="8"/>
      <c r="K19" s="8"/>
      <c r="L19" s="8"/>
      <c r="M19" s="43"/>
      <c r="N19" s="8"/>
      <c r="O19" s="59"/>
      <c r="P19" s="8"/>
      <c r="Q19" s="59"/>
      <c r="R19" s="18"/>
    </row>
    <row r="20" spans="1:18" ht="22.5" customHeight="1">
      <c r="A20" s="13"/>
      <c r="B20" s="16" t="s">
        <v>2</v>
      </c>
      <c r="C20" s="15" t="s">
        <v>3</v>
      </c>
      <c r="D20" s="9"/>
      <c r="E20" s="9" t="s">
        <v>84</v>
      </c>
      <c r="F20" s="60">
        <f>F24+F26+F28</f>
        <v>1102.5</v>
      </c>
      <c r="G20" s="60"/>
      <c r="H20" s="60">
        <f aca="true" t="shared" si="4" ref="H20:P20">H24+H26+H28</f>
        <v>1523.5</v>
      </c>
      <c r="I20" s="60"/>
      <c r="J20" s="60">
        <f t="shared" si="4"/>
        <v>899.1999999999999</v>
      </c>
      <c r="K20" s="60"/>
      <c r="L20" s="60">
        <f t="shared" si="4"/>
        <v>1260.1999999999998</v>
      </c>
      <c r="M20" s="60"/>
      <c r="N20" s="60">
        <f t="shared" si="4"/>
        <v>789.1</v>
      </c>
      <c r="O20" s="60"/>
      <c r="P20" s="60">
        <f t="shared" si="4"/>
        <v>1121</v>
      </c>
      <c r="Q20" s="60"/>
      <c r="R20" s="18"/>
    </row>
    <row r="21" spans="1:18" ht="51" customHeight="1">
      <c r="A21" s="13" t="s">
        <v>112</v>
      </c>
      <c r="B21" s="16" t="s">
        <v>54</v>
      </c>
      <c r="C21" s="15" t="s">
        <v>55</v>
      </c>
      <c r="D21" s="9"/>
      <c r="E21" s="9"/>
      <c r="F21" s="60">
        <v>143.8</v>
      </c>
      <c r="G21" s="33"/>
      <c r="H21" s="60">
        <v>130.4</v>
      </c>
      <c r="I21" s="33"/>
      <c r="J21" s="43">
        <f>J20/F20/1.048*100</f>
        <v>77.82451402953038</v>
      </c>
      <c r="K21" s="43"/>
      <c r="L21" s="43">
        <v>82.7</v>
      </c>
      <c r="M21" s="43"/>
      <c r="N21" s="43">
        <f>N20/J20/1.046*100</f>
        <v>83.89654198675858</v>
      </c>
      <c r="O21" s="60"/>
      <c r="P21" s="59">
        <v>85.1</v>
      </c>
      <c r="Q21" s="59"/>
      <c r="R21" s="18"/>
    </row>
    <row r="22" spans="1:18" ht="23.25">
      <c r="A22" s="13" t="s">
        <v>113</v>
      </c>
      <c r="B22" s="16" t="s">
        <v>4</v>
      </c>
      <c r="C22" s="15"/>
      <c r="D22" s="9"/>
      <c r="E22" s="9" t="s">
        <v>84</v>
      </c>
      <c r="F22" s="60"/>
      <c r="G22" s="33"/>
      <c r="H22" s="60"/>
      <c r="I22" s="33"/>
      <c r="J22" s="43"/>
      <c r="K22" s="43"/>
      <c r="L22" s="43"/>
      <c r="M22" s="43"/>
      <c r="N22" s="43"/>
      <c r="O22" s="60"/>
      <c r="P22" s="59"/>
      <c r="Q22" s="59"/>
      <c r="R22" s="18"/>
    </row>
    <row r="23" spans="1:17" ht="46.5" customHeight="1">
      <c r="A23" s="13" t="s">
        <v>114</v>
      </c>
      <c r="B23" s="16" t="s">
        <v>56</v>
      </c>
      <c r="C23" s="15" t="s">
        <v>55</v>
      </c>
      <c r="D23" s="9"/>
      <c r="E23" s="9" t="s">
        <v>84</v>
      </c>
      <c r="F23" s="60"/>
      <c r="G23" s="33"/>
      <c r="H23" s="60"/>
      <c r="I23" s="33"/>
      <c r="J23" s="43"/>
      <c r="K23" s="43"/>
      <c r="L23" s="43"/>
      <c r="M23" s="43"/>
      <c r="N23" s="43"/>
      <c r="O23" s="60"/>
      <c r="P23" s="59"/>
      <c r="Q23" s="59"/>
    </row>
    <row r="24" spans="1:17" ht="23.25">
      <c r="A24" s="13" t="s">
        <v>115</v>
      </c>
      <c r="B24" s="16" t="s">
        <v>5</v>
      </c>
      <c r="C24" s="15" t="s">
        <v>3</v>
      </c>
      <c r="D24" s="9"/>
      <c r="E24" s="9" t="s">
        <v>84</v>
      </c>
      <c r="F24" s="60">
        <v>639.1</v>
      </c>
      <c r="G24" s="33"/>
      <c r="H24" s="60">
        <v>923.8</v>
      </c>
      <c r="I24" s="33"/>
      <c r="J24" s="43">
        <v>496.4</v>
      </c>
      <c r="K24" s="43"/>
      <c r="L24" s="43">
        <v>722.1</v>
      </c>
      <c r="M24" s="43"/>
      <c r="N24" s="43">
        <v>412.4</v>
      </c>
      <c r="O24" s="60"/>
      <c r="P24" s="59">
        <v>614.2</v>
      </c>
      <c r="Q24" s="59"/>
    </row>
    <row r="25" spans="1:19" ht="53.25" customHeight="1">
      <c r="A25" s="13" t="s">
        <v>116</v>
      </c>
      <c r="B25" s="16" t="s">
        <v>56</v>
      </c>
      <c r="C25" s="15" t="s">
        <v>55</v>
      </c>
      <c r="D25" s="9"/>
      <c r="E25" s="9" t="s">
        <v>84</v>
      </c>
      <c r="F25" s="60" t="s">
        <v>261</v>
      </c>
      <c r="G25" s="33"/>
      <c r="H25" s="60">
        <v>195</v>
      </c>
      <c r="I25" s="33"/>
      <c r="J25" s="43">
        <f>J24/F24/1.046*100</f>
        <v>74.25595206930873</v>
      </c>
      <c r="K25" s="43"/>
      <c r="L25" s="43">
        <v>74.3</v>
      </c>
      <c r="M25" s="43"/>
      <c r="N25" s="43">
        <f>N24/J24/1.049*100</f>
        <v>79.19748595992193</v>
      </c>
      <c r="O25" s="60"/>
      <c r="P25" s="59">
        <v>81.1</v>
      </c>
      <c r="Q25" s="59"/>
      <c r="S25" s="19"/>
    </row>
    <row r="26" spans="1:17" ht="55.5" customHeight="1">
      <c r="A26" s="13" t="s">
        <v>117</v>
      </c>
      <c r="B26" s="16" t="s">
        <v>239</v>
      </c>
      <c r="C26" s="15" t="s">
        <v>3</v>
      </c>
      <c r="D26" s="9"/>
      <c r="E26" s="9" t="s">
        <v>84</v>
      </c>
      <c r="F26" s="60">
        <v>344.7</v>
      </c>
      <c r="G26" s="33"/>
      <c r="H26" s="60">
        <v>439.7</v>
      </c>
      <c r="I26" s="33"/>
      <c r="J26" s="43">
        <v>299.2</v>
      </c>
      <c r="K26" s="43"/>
      <c r="L26" s="43">
        <v>400</v>
      </c>
      <c r="M26" s="43"/>
      <c r="N26" s="43">
        <v>272.8</v>
      </c>
      <c r="O26" s="60"/>
      <c r="P26" s="59">
        <v>366.9</v>
      </c>
      <c r="Q26" s="59"/>
    </row>
    <row r="27" spans="1:17" ht="46.5">
      <c r="A27" s="13" t="s">
        <v>118</v>
      </c>
      <c r="B27" s="16" t="s">
        <v>56</v>
      </c>
      <c r="C27" s="15" t="s">
        <v>55</v>
      </c>
      <c r="D27" s="9"/>
      <c r="E27" s="9" t="s">
        <v>84</v>
      </c>
      <c r="F27" s="60">
        <v>85</v>
      </c>
      <c r="G27" s="33"/>
      <c r="H27" s="60">
        <v>82.8</v>
      </c>
      <c r="I27" s="33"/>
      <c r="J27" s="43">
        <f>J26/F26/1.053*100</f>
        <v>82.43125930003407</v>
      </c>
      <c r="K27" s="43"/>
      <c r="L27" s="43">
        <v>86.6</v>
      </c>
      <c r="M27" s="43"/>
      <c r="N27" s="43">
        <f>N26/J26/1.04*100</f>
        <v>87.66968325791856</v>
      </c>
      <c r="O27" s="59"/>
      <c r="P27" s="59">
        <v>88.2</v>
      </c>
      <c r="Q27" s="59"/>
    </row>
    <row r="28" spans="1:17" ht="69.75" customHeight="1">
      <c r="A28" s="13" t="s">
        <v>240</v>
      </c>
      <c r="B28" s="16" t="s">
        <v>242</v>
      </c>
      <c r="C28" s="15" t="s">
        <v>3</v>
      </c>
      <c r="D28" s="9"/>
      <c r="E28" s="9"/>
      <c r="F28" s="60">
        <v>118.7</v>
      </c>
      <c r="G28" s="33"/>
      <c r="H28" s="60">
        <v>160</v>
      </c>
      <c r="I28" s="33"/>
      <c r="J28" s="43">
        <v>103.6</v>
      </c>
      <c r="K28" s="43"/>
      <c r="L28" s="43">
        <v>138.1</v>
      </c>
      <c r="M28" s="43"/>
      <c r="N28" s="43">
        <v>103.9</v>
      </c>
      <c r="O28" s="59"/>
      <c r="P28" s="59">
        <v>139.9</v>
      </c>
      <c r="Q28" s="59"/>
    </row>
    <row r="29" spans="1:17" ht="46.5">
      <c r="A29" s="13" t="s">
        <v>241</v>
      </c>
      <c r="B29" s="16" t="s">
        <v>56</v>
      </c>
      <c r="C29" s="15" t="s">
        <v>55</v>
      </c>
      <c r="D29" s="9"/>
      <c r="E29" s="9"/>
      <c r="F29" s="60">
        <v>102.5</v>
      </c>
      <c r="G29" s="33"/>
      <c r="H29" s="60">
        <v>97.6</v>
      </c>
      <c r="I29" s="33"/>
      <c r="J29" s="43">
        <f>J28/F28/1.046*100</f>
        <v>83.44058724132209</v>
      </c>
      <c r="K29" s="43"/>
      <c r="L29" s="43">
        <v>82.5</v>
      </c>
      <c r="M29" s="43"/>
      <c r="N29" s="43">
        <f>N28/J28/1.05*100</f>
        <v>95.51388122816694</v>
      </c>
      <c r="O29" s="59"/>
      <c r="P29" s="59">
        <v>96.5</v>
      </c>
      <c r="Q29" s="59"/>
    </row>
    <row r="30" spans="1:17" ht="23.25">
      <c r="A30" s="10" t="s">
        <v>119</v>
      </c>
      <c r="B30" s="100" t="s">
        <v>7</v>
      </c>
      <c r="C30" s="99"/>
      <c r="D30" s="9"/>
      <c r="E30" s="9"/>
      <c r="F30" s="9"/>
      <c r="G30" s="9"/>
      <c r="H30" s="9"/>
      <c r="I30" s="9"/>
      <c r="J30" s="7"/>
      <c r="K30" s="7"/>
      <c r="L30" s="43"/>
      <c r="M30" s="43"/>
      <c r="N30" s="7"/>
      <c r="O30" s="7"/>
      <c r="P30" s="7"/>
      <c r="Q30" s="7"/>
    </row>
    <row r="31" spans="1:17" ht="24" customHeight="1">
      <c r="A31" s="13" t="s">
        <v>120</v>
      </c>
      <c r="B31" s="16" t="s">
        <v>45</v>
      </c>
      <c r="C31" s="15" t="s">
        <v>8</v>
      </c>
      <c r="D31" s="9"/>
      <c r="E31" s="9"/>
      <c r="F31" s="9"/>
      <c r="G31" s="9"/>
      <c r="H31" s="9"/>
      <c r="I31" s="9"/>
      <c r="J31" s="9"/>
      <c r="K31" s="9"/>
      <c r="L31" s="43"/>
      <c r="M31" s="43"/>
      <c r="N31" s="9"/>
      <c r="O31" s="9"/>
      <c r="P31" s="9"/>
      <c r="Q31" s="9"/>
    </row>
    <row r="32" spans="1:17" ht="29.25" customHeight="1">
      <c r="A32" s="13" t="s">
        <v>121</v>
      </c>
      <c r="B32" s="16" t="s">
        <v>221</v>
      </c>
      <c r="C32" s="15" t="s">
        <v>9</v>
      </c>
      <c r="D32" s="9"/>
      <c r="E32" s="9"/>
      <c r="F32" s="9"/>
      <c r="G32" s="9"/>
      <c r="H32" s="9"/>
      <c r="I32" s="9"/>
      <c r="J32" s="9"/>
      <c r="K32" s="9"/>
      <c r="L32" s="43"/>
      <c r="M32" s="43"/>
      <c r="N32" s="9"/>
      <c r="O32" s="9"/>
      <c r="P32" s="9"/>
      <c r="Q32" s="9"/>
    </row>
    <row r="33" spans="1:17" ht="25.5" customHeight="1">
      <c r="A33" s="13" t="s">
        <v>122</v>
      </c>
      <c r="B33" s="16" t="s">
        <v>10</v>
      </c>
      <c r="C33" s="15" t="s">
        <v>11</v>
      </c>
      <c r="D33" s="9"/>
      <c r="E33" s="9"/>
      <c r="F33" s="9"/>
      <c r="G33" s="9"/>
      <c r="H33" s="9"/>
      <c r="I33" s="9"/>
      <c r="J33" s="9"/>
      <c r="K33" s="9"/>
      <c r="L33" s="43"/>
      <c r="M33" s="43"/>
      <c r="N33" s="9"/>
      <c r="O33" s="9"/>
      <c r="P33" s="9"/>
      <c r="Q33" s="9"/>
    </row>
    <row r="34" spans="1:17" ht="27" customHeight="1">
      <c r="A34" s="13" t="s">
        <v>123</v>
      </c>
      <c r="B34" s="16" t="s">
        <v>44</v>
      </c>
      <c r="C34" s="15" t="s">
        <v>12</v>
      </c>
      <c r="D34" s="9"/>
      <c r="E34" s="9"/>
      <c r="F34" s="9"/>
      <c r="G34" s="9"/>
      <c r="H34" s="9"/>
      <c r="I34" s="9"/>
      <c r="J34" s="9"/>
      <c r="K34" s="9"/>
      <c r="L34" s="43"/>
      <c r="M34" s="43"/>
      <c r="N34" s="9"/>
      <c r="O34" s="9"/>
      <c r="P34" s="9"/>
      <c r="Q34" s="9"/>
    </row>
    <row r="35" spans="1:17" ht="28.5" customHeight="1">
      <c r="A35" s="13" t="s">
        <v>124</v>
      </c>
      <c r="B35" s="16" t="s">
        <v>218</v>
      </c>
      <c r="C35" s="15" t="s">
        <v>12</v>
      </c>
      <c r="D35" s="9"/>
      <c r="E35" s="9"/>
      <c r="F35" s="60">
        <v>77.4</v>
      </c>
      <c r="G35" s="60">
        <v>168.6</v>
      </c>
      <c r="H35" s="60">
        <v>92.3</v>
      </c>
      <c r="I35" s="60">
        <v>138.6</v>
      </c>
      <c r="J35" s="43">
        <v>80.3</v>
      </c>
      <c r="K35" s="43">
        <f>J35/F35*100</f>
        <v>103.74677002583978</v>
      </c>
      <c r="L35" s="43">
        <v>118.9</v>
      </c>
      <c r="M35" s="43">
        <f>L35/H35*100</f>
        <v>128.819068255688</v>
      </c>
      <c r="N35" s="43">
        <v>60.8</v>
      </c>
      <c r="O35" s="43">
        <f>N35/J35*100</f>
        <v>75.71606475716065</v>
      </c>
      <c r="P35" s="9">
        <v>98.8</v>
      </c>
      <c r="Q35" s="59">
        <f>P35/L35*100</f>
        <v>83.09503784693018</v>
      </c>
    </row>
    <row r="36" spans="1:17" ht="49.5" customHeight="1">
      <c r="A36" s="13" t="s">
        <v>125</v>
      </c>
      <c r="B36" s="16" t="s">
        <v>99</v>
      </c>
      <c r="C36" s="15" t="s">
        <v>12</v>
      </c>
      <c r="D36" s="9"/>
      <c r="E36" s="9"/>
      <c r="F36" s="60"/>
      <c r="G36" s="60"/>
      <c r="H36" s="60"/>
      <c r="I36" s="60"/>
      <c r="J36" s="43"/>
      <c r="K36" s="43"/>
      <c r="L36" s="43"/>
      <c r="M36" s="43"/>
      <c r="N36" s="43"/>
      <c r="O36" s="43"/>
      <c r="P36" s="9"/>
      <c r="Q36" s="59"/>
    </row>
    <row r="37" spans="1:17" ht="27" customHeight="1">
      <c r="A37" s="13" t="s">
        <v>126</v>
      </c>
      <c r="B37" s="16" t="s">
        <v>13</v>
      </c>
      <c r="C37" s="15" t="s">
        <v>12</v>
      </c>
      <c r="D37" s="9"/>
      <c r="E37" s="9"/>
      <c r="F37" s="60">
        <v>21.6</v>
      </c>
      <c r="G37" s="60">
        <v>109.1</v>
      </c>
      <c r="H37" s="60">
        <v>28.9</v>
      </c>
      <c r="I37" s="60">
        <v>115.1</v>
      </c>
      <c r="J37" s="43">
        <v>25</v>
      </c>
      <c r="K37" s="43">
        <f>J37/F37*100</f>
        <v>115.74074074074075</v>
      </c>
      <c r="L37" s="43">
        <v>34.4</v>
      </c>
      <c r="M37" s="43">
        <f>L37/H37*100</f>
        <v>119.03114186851211</v>
      </c>
      <c r="N37" s="43">
        <v>24.6</v>
      </c>
      <c r="O37" s="43">
        <f>N37/J37*100</f>
        <v>98.4</v>
      </c>
      <c r="P37" s="9">
        <v>34</v>
      </c>
      <c r="Q37" s="59">
        <f>P37/L37*100</f>
        <v>98.83720930232559</v>
      </c>
    </row>
    <row r="38" spans="1:17" ht="25.5" customHeight="1">
      <c r="A38" s="13" t="s">
        <v>200</v>
      </c>
      <c r="B38" s="16" t="s">
        <v>208</v>
      </c>
      <c r="C38" s="15" t="s">
        <v>29</v>
      </c>
      <c r="D38" s="9"/>
      <c r="E38" s="9"/>
      <c r="F38" s="9"/>
      <c r="G38" s="9"/>
      <c r="H38" s="9"/>
      <c r="I38" s="9"/>
      <c r="J38" s="9"/>
      <c r="K38" s="9"/>
      <c r="L38" s="43"/>
      <c r="M38" s="43"/>
      <c r="N38" s="9"/>
      <c r="O38" s="9"/>
      <c r="P38" s="9"/>
      <c r="Q38" s="9"/>
    </row>
    <row r="39" spans="1:17" ht="25.5" customHeight="1">
      <c r="A39" s="13" t="s">
        <v>201</v>
      </c>
      <c r="B39" s="16" t="s">
        <v>207</v>
      </c>
      <c r="C39" s="15" t="s">
        <v>29</v>
      </c>
      <c r="D39" s="9"/>
      <c r="E39" s="9"/>
      <c r="F39" s="9"/>
      <c r="G39" s="9"/>
      <c r="H39" s="9"/>
      <c r="I39" s="9"/>
      <c r="J39" s="9"/>
      <c r="K39" s="9"/>
      <c r="L39" s="43"/>
      <c r="M39" s="43"/>
      <c r="N39" s="9"/>
      <c r="O39" s="9"/>
      <c r="P39" s="9"/>
      <c r="Q39" s="9"/>
    </row>
    <row r="40" spans="1:17" ht="27" customHeight="1">
      <c r="A40" s="13" t="s">
        <v>202</v>
      </c>
      <c r="B40" s="16" t="s">
        <v>209</v>
      </c>
      <c r="C40" s="15" t="s">
        <v>216</v>
      </c>
      <c r="D40" s="9"/>
      <c r="E40" s="9"/>
      <c r="F40" s="9"/>
      <c r="G40" s="9"/>
      <c r="H40" s="9"/>
      <c r="I40" s="9"/>
      <c r="J40" s="9"/>
      <c r="K40" s="9"/>
      <c r="L40" s="43"/>
      <c r="M40" s="43"/>
      <c r="N40" s="9"/>
      <c r="O40" s="9"/>
      <c r="P40" s="9"/>
      <c r="Q40" s="9"/>
    </row>
    <row r="41" spans="1:17" ht="25.5" customHeight="1">
      <c r="A41" s="13" t="s">
        <v>203</v>
      </c>
      <c r="B41" s="16" t="s">
        <v>211</v>
      </c>
      <c r="C41" s="15" t="s">
        <v>215</v>
      </c>
      <c r="D41" s="9"/>
      <c r="E41" s="9"/>
      <c r="F41" s="9"/>
      <c r="G41" s="9"/>
      <c r="H41" s="9"/>
      <c r="I41" s="9"/>
      <c r="J41" s="9"/>
      <c r="K41" s="9"/>
      <c r="L41" s="43"/>
      <c r="M41" s="43"/>
      <c r="N41" s="9"/>
      <c r="O41" s="9"/>
      <c r="P41" s="9"/>
      <c r="Q41" s="9"/>
    </row>
    <row r="42" spans="1:17" ht="22.5" customHeight="1">
      <c r="A42" s="13" t="s">
        <v>204</v>
      </c>
      <c r="B42" s="16" t="s">
        <v>210</v>
      </c>
      <c r="C42" s="15" t="s">
        <v>217</v>
      </c>
      <c r="D42" s="9"/>
      <c r="E42" s="9"/>
      <c r="F42" s="9"/>
      <c r="G42" s="9"/>
      <c r="H42" s="9"/>
      <c r="I42" s="9"/>
      <c r="J42" s="9"/>
      <c r="K42" s="9"/>
      <c r="L42" s="43"/>
      <c r="M42" s="43"/>
      <c r="N42" s="9"/>
      <c r="O42" s="9"/>
      <c r="P42" s="9"/>
      <c r="Q42" s="9"/>
    </row>
    <row r="43" spans="1:17" ht="27" customHeight="1">
      <c r="A43" s="13" t="s">
        <v>205</v>
      </c>
      <c r="B43" s="16" t="s">
        <v>212</v>
      </c>
      <c r="C43" s="15" t="s">
        <v>217</v>
      </c>
      <c r="D43" s="9"/>
      <c r="E43" s="9"/>
      <c r="F43" s="9"/>
      <c r="G43" s="9"/>
      <c r="H43" s="9"/>
      <c r="I43" s="9"/>
      <c r="J43" s="9"/>
      <c r="K43" s="9"/>
      <c r="L43" s="43"/>
      <c r="M43" s="43"/>
      <c r="N43" s="9"/>
      <c r="O43" s="9"/>
      <c r="P43" s="9"/>
      <c r="Q43" s="9"/>
    </row>
    <row r="44" spans="1:17" ht="25.5" customHeight="1">
      <c r="A44" s="13" t="s">
        <v>206</v>
      </c>
      <c r="B44" s="16" t="s">
        <v>213</v>
      </c>
      <c r="C44" s="15" t="s">
        <v>217</v>
      </c>
      <c r="D44" s="9"/>
      <c r="E44" s="9"/>
      <c r="F44" s="9"/>
      <c r="G44" s="9"/>
      <c r="H44" s="9"/>
      <c r="I44" s="9"/>
      <c r="J44" s="9"/>
      <c r="K44" s="9"/>
      <c r="L44" s="43"/>
      <c r="M44" s="43"/>
      <c r="N44" s="9"/>
      <c r="O44" s="9"/>
      <c r="P44" s="9"/>
      <c r="Q44" s="9"/>
    </row>
    <row r="45" spans="1:17" ht="49.5" customHeight="1">
      <c r="A45" s="13" t="s">
        <v>219</v>
      </c>
      <c r="B45" s="16" t="s">
        <v>214</v>
      </c>
      <c r="C45" s="15" t="s">
        <v>29</v>
      </c>
      <c r="D45" s="9"/>
      <c r="E45" s="9"/>
      <c r="F45" s="9"/>
      <c r="G45" s="9"/>
      <c r="H45" s="9"/>
      <c r="I45" s="9"/>
      <c r="J45" s="9"/>
      <c r="K45" s="9"/>
      <c r="L45" s="43"/>
      <c r="M45" s="43"/>
      <c r="N45" s="9"/>
      <c r="O45" s="9"/>
      <c r="P45" s="9"/>
      <c r="Q45" s="9"/>
    </row>
    <row r="46" spans="1:17" ht="24.75" customHeight="1">
      <c r="A46" s="10" t="s">
        <v>127</v>
      </c>
      <c r="B46" s="98" t="s">
        <v>71</v>
      </c>
      <c r="C46" s="99"/>
      <c r="D46" s="9"/>
      <c r="E46" s="9"/>
      <c r="F46" s="8"/>
      <c r="G46" s="8"/>
      <c r="H46" s="8"/>
      <c r="I46" s="8"/>
      <c r="J46" s="8"/>
      <c r="K46" s="59"/>
      <c r="L46" s="43"/>
      <c r="M46" s="43"/>
      <c r="N46" s="8"/>
      <c r="O46" s="59"/>
      <c r="P46" s="59"/>
      <c r="Q46" s="7"/>
    </row>
    <row r="47" spans="1:17" ht="28.5" customHeight="1">
      <c r="A47" s="13"/>
      <c r="B47" s="16" t="s">
        <v>2</v>
      </c>
      <c r="C47" s="15" t="s">
        <v>14</v>
      </c>
      <c r="D47" s="9"/>
      <c r="E47" s="9" t="s">
        <v>84</v>
      </c>
      <c r="F47" s="8">
        <v>396.8</v>
      </c>
      <c r="G47" s="61"/>
      <c r="H47" s="8">
        <v>1764.4</v>
      </c>
      <c r="I47" s="61"/>
      <c r="J47" s="8">
        <v>1198.4</v>
      </c>
      <c r="K47" s="43"/>
      <c r="L47" s="43">
        <v>1901.3</v>
      </c>
      <c r="M47" s="43"/>
      <c r="N47" s="8">
        <v>1194</v>
      </c>
      <c r="O47" s="43"/>
      <c r="P47" s="59">
        <v>1807.3</v>
      </c>
      <c r="Q47" s="59"/>
    </row>
    <row r="48" spans="1:17" ht="23.25" customHeight="1">
      <c r="A48" s="13" t="s">
        <v>128</v>
      </c>
      <c r="B48" s="20" t="s">
        <v>53</v>
      </c>
      <c r="C48" s="21" t="s">
        <v>57</v>
      </c>
      <c r="D48" s="9"/>
      <c r="E48" s="9" t="s">
        <v>84</v>
      </c>
      <c r="F48" s="8">
        <v>57.9</v>
      </c>
      <c r="G48" s="61"/>
      <c r="H48" s="8">
        <v>102</v>
      </c>
      <c r="I48" s="61"/>
      <c r="J48" s="59" t="s">
        <v>259</v>
      </c>
      <c r="K48" s="43"/>
      <c r="L48" s="43">
        <v>102.5</v>
      </c>
      <c r="M48" s="43"/>
      <c r="N48" s="59">
        <f>N47/J47/1.056*100</f>
        <v>94.3492838936764</v>
      </c>
      <c r="O48" s="8"/>
      <c r="P48" s="59">
        <v>91.4</v>
      </c>
      <c r="Q48" s="59"/>
    </row>
    <row r="49" spans="1:17" ht="52.5" customHeight="1">
      <c r="A49" s="10" t="s">
        <v>129</v>
      </c>
      <c r="B49" s="100" t="s">
        <v>72</v>
      </c>
      <c r="C49" s="99"/>
      <c r="D49" s="9"/>
      <c r="E49" s="9"/>
      <c r="F49" s="8"/>
      <c r="G49" s="61"/>
      <c r="H49" s="8"/>
      <c r="I49" s="61"/>
      <c r="J49" s="59"/>
      <c r="K49" s="43"/>
      <c r="L49" s="43"/>
      <c r="M49" s="43"/>
      <c r="N49" s="59"/>
      <c r="O49" s="59"/>
      <c r="P49" s="59"/>
      <c r="Q49" s="59"/>
    </row>
    <row r="50" spans="1:17" ht="46.5">
      <c r="A50" s="13"/>
      <c r="B50" s="16" t="s">
        <v>2</v>
      </c>
      <c r="C50" s="15" t="s">
        <v>15</v>
      </c>
      <c r="D50" s="9"/>
      <c r="E50" s="9" t="s">
        <v>84</v>
      </c>
      <c r="F50" s="8">
        <v>24.1</v>
      </c>
      <c r="G50" s="61"/>
      <c r="H50" s="8">
        <v>36.8</v>
      </c>
      <c r="I50" s="61"/>
      <c r="J50" s="8">
        <v>242.4</v>
      </c>
      <c r="K50" s="43"/>
      <c r="L50" s="43">
        <v>377.5</v>
      </c>
      <c r="M50" s="43"/>
      <c r="N50" s="8">
        <v>77.3</v>
      </c>
      <c r="O50" s="43"/>
      <c r="P50" s="59">
        <v>87.1</v>
      </c>
      <c r="Q50" s="59"/>
    </row>
    <row r="51" spans="1:17" ht="51" customHeight="1">
      <c r="A51" s="13" t="s">
        <v>130</v>
      </c>
      <c r="B51" s="20" t="s">
        <v>53</v>
      </c>
      <c r="C51" s="21" t="s">
        <v>227</v>
      </c>
      <c r="D51" s="9"/>
      <c r="E51" s="9" t="s">
        <v>84</v>
      </c>
      <c r="F51" s="8">
        <v>5.1</v>
      </c>
      <c r="G51" s="61"/>
      <c r="H51" s="61">
        <v>7.7</v>
      </c>
      <c r="I51" s="61"/>
      <c r="J51" s="8" t="s">
        <v>260</v>
      </c>
      <c r="K51" s="43"/>
      <c r="L51" s="43" t="s">
        <v>258</v>
      </c>
      <c r="M51" s="43"/>
      <c r="N51" s="8">
        <f>N50/J50/1.049*100</f>
        <v>30.39984646701086</v>
      </c>
      <c r="O51" s="59"/>
      <c r="P51" s="59">
        <f>P50/L50/1.055*100</f>
        <v>21.869997802956593</v>
      </c>
      <c r="Q51" s="59"/>
    </row>
    <row r="52" spans="1:17" ht="24" customHeight="1">
      <c r="A52" s="10" t="s">
        <v>131</v>
      </c>
      <c r="B52" s="98" t="s">
        <v>73</v>
      </c>
      <c r="C52" s="99"/>
      <c r="D52" s="9"/>
      <c r="E52" s="9"/>
      <c r="F52" s="9"/>
      <c r="G52" s="33"/>
      <c r="H52" s="33"/>
      <c r="I52" s="33"/>
      <c r="J52" s="7"/>
      <c r="K52" s="43"/>
      <c r="L52" s="43"/>
      <c r="M52" s="43"/>
      <c r="N52" s="7"/>
      <c r="O52" s="7"/>
      <c r="P52" s="7"/>
      <c r="Q52" s="7"/>
    </row>
    <row r="53" spans="1:17" ht="46.5">
      <c r="A53" s="13"/>
      <c r="B53" s="16" t="s">
        <v>234</v>
      </c>
      <c r="C53" s="15" t="s">
        <v>15</v>
      </c>
      <c r="D53" s="9"/>
      <c r="E53" s="9" t="s">
        <v>84</v>
      </c>
      <c r="F53" s="7"/>
      <c r="G53" s="62"/>
      <c r="H53" s="9"/>
      <c r="I53" s="33"/>
      <c r="J53" s="7"/>
      <c r="K53" s="43"/>
      <c r="L53" s="43"/>
      <c r="M53" s="43"/>
      <c r="N53" s="7"/>
      <c r="O53" s="43"/>
      <c r="P53" s="7"/>
      <c r="Q53" s="59"/>
    </row>
    <row r="54" spans="1:17" ht="49.5" customHeight="1">
      <c r="A54" s="13" t="s">
        <v>132</v>
      </c>
      <c r="B54" s="20" t="s">
        <v>53</v>
      </c>
      <c r="C54" s="21" t="s">
        <v>227</v>
      </c>
      <c r="D54" s="9"/>
      <c r="E54" s="9" t="s">
        <v>84</v>
      </c>
      <c r="F54" s="7"/>
      <c r="G54" s="62"/>
      <c r="H54" s="33"/>
      <c r="I54" s="33"/>
      <c r="J54" s="7"/>
      <c r="K54" s="43"/>
      <c r="L54" s="43"/>
      <c r="M54" s="43"/>
      <c r="N54" s="7"/>
      <c r="O54" s="7"/>
      <c r="P54" s="7"/>
      <c r="Q54" s="7"/>
    </row>
    <row r="55" spans="1:17" ht="24" customHeight="1">
      <c r="A55" s="10" t="s">
        <v>133</v>
      </c>
      <c r="B55" s="98" t="s">
        <v>74</v>
      </c>
      <c r="C55" s="99"/>
      <c r="D55" s="9"/>
      <c r="E55" s="9"/>
      <c r="F55" s="7"/>
      <c r="G55" s="62"/>
      <c r="H55" s="33"/>
      <c r="I55" s="33"/>
      <c r="J55" s="7"/>
      <c r="K55" s="43"/>
      <c r="L55" s="43"/>
      <c r="M55" s="43"/>
      <c r="N55" s="7"/>
      <c r="O55" s="7"/>
      <c r="P55" s="7"/>
      <c r="Q55" s="7"/>
    </row>
    <row r="56" spans="1:17" ht="27" customHeight="1">
      <c r="A56" s="13"/>
      <c r="B56" s="16" t="s">
        <v>234</v>
      </c>
      <c r="C56" s="15" t="s">
        <v>15</v>
      </c>
      <c r="D56" s="9"/>
      <c r="E56" s="9" t="s">
        <v>84</v>
      </c>
      <c r="F56" s="7"/>
      <c r="G56" s="62"/>
      <c r="H56" s="9"/>
      <c r="I56" s="33"/>
      <c r="J56" s="7"/>
      <c r="K56" s="43"/>
      <c r="L56" s="43"/>
      <c r="M56" s="43"/>
      <c r="N56" s="7"/>
      <c r="O56" s="7"/>
      <c r="P56" s="7"/>
      <c r="Q56" s="59"/>
    </row>
    <row r="57" spans="1:17" ht="48" customHeight="1">
      <c r="A57" s="13" t="s">
        <v>134</v>
      </c>
      <c r="B57" s="20" t="s">
        <v>53</v>
      </c>
      <c r="C57" s="21" t="s">
        <v>227</v>
      </c>
      <c r="D57" s="9"/>
      <c r="E57" s="9" t="s">
        <v>84</v>
      </c>
      <c r="F57" s="7"/>
      <c r="G57" s="62"/>
      <c r="H57" s="33"/>
      <c r="I57" s="33"/>
      <c r="J57" s="7"/>
      <c r="K57" s="7"/>
      <c r="L57" s="43"/>
      <c r="M57" s="43"/>
      <c r="N57" s="7"/>
      <c r="O57" s="7"/>
      <c r="P57" s="7"/>
      <c r="Q57" s="7"/>
    </row>
    <row r="58" spans="1:17" ht="55.5" customHeight="1">
      <c r="A58" s="10" t="s">
        <v>135</v>
      </c>
      <c r="B58" s="101" t="s">
        <v>16</v>
      </c>
      <c r="C58" s="102"/>
      <c r="D58" s="9"/>
      <c r="E58" s="9"/>
      <c r="F58" s="63"/>
      <c r="G58" s="63"/>
      <c r="H58" s="63"/>
      <c r="I58" s="63"/>
      <c r="J58" s="64"/>
      <c r="K58" s="64"/>
      <c r="L58" s="64"/>
      <c r="M58" s="64"/>
      <c r="N58" s="64"/>
      <c r="O58" s="64"/>
      <c r="P58" s="64"/>
      <c r="Q58" s="64"/>
    </row>
    <row r="59" spans="1:17" ht="47.25" customHeight="1">
      <c r="A59" s="13"/>
      <c r="B59" s="16" t="s">
        <v>2</v>
      </c>
      <c r="C59" s="15" t="s">
        <v>3</v>
      </c>
      <c r="D59" s="9"/>
      <c r="E59" s="9" t="s">
        <v>84</v>
      </c>
      <c r="F59" s="8">
        <v>198.3</v>
      </c>
      <c r="G59" s="8"/>
      <c r="H59" s="8">
        <v>290.2</v>
      </c>
      <c r="I59" s="8"/>
      <c r="J59" s="8">
        <v>302.4</v>
      </c>
      <c r="K59" s="8"/>
      <c r="L59" s="7">
        <v>408.4</v>
      </c>
      <c r="M59" s="7"/>
      <c r="N59" s="61">
        <v>301.9</v>
      </c>
      <c r="O59" s="62"/>
      <c r="P59" s="8">
        <v>404.5</v>
      </c>
      <c r="Q59" s="59"/>
    </row>
    <row r="60" spans="1:17" ht="44.25" customHeight="1">
      <c r="A60" s="13" t="s">
        <v>136</v>
      </c>
      <c r="B60" s="16" t="s">
        <v>83</v>
      </c>
      <c r="C60" s="15" t="s">
        <v>55</v>
      </c>
      <c r="D60" s="9"/>
      <c r="E60" s="9" t="s">
        <v>84</v>
      </c>
      <c r="F60" s="8">
        <v>93.1</v>
      </c>
      <c r="G60" s="8"/>
      <c r="H60" s="8">
        <v>105</v>
      </c>
      <c r="I60" s="8"/>
      <c r="J60" s="8">
        <v>123.7</v>
      </c>
      <c r="K60" s="8"/>
      <c r="L60" s="7">
        <v>119.4</v>
      </c>
      <c r="M60" s="7"/>
      <c r="N60" s="61">
        <v>97.8</v>
      </c>
      <c r="O60" s="65"/>
      <c r="P60" s="8">
        <v>97</v>
      </c>
      <c r="Q60" s="8"/>
    </row>
    <row r="61" spans="1:17" ht="24" customHeight="1">
      <c r="A61" s="13" t="s">
        <v>137</v>
      </c>
      <c r="B61" s="16" t="s">
        <v>17</v>
      </c>
      <c r="C61" s="15" t="s">
        <v>18</v>
      </c>
      <c r="D61" s="9"/>
      <c r="E61" s="9"/>
      <c r="F61" s="66">
        <v>2.322</v>
      </c>
      <c r="G61" s="8">
        <v>96.3</v>
      </c>
      <c r="H61" s="66">
        <v>3.377</v>
      </c>
      <c r="I61" s="8">
        <v>105.2</v>
      </c>
      <c r="J61" s="66">
        <v>2.973</v>
      </c>
      <c r="K61" s="8">
        <f>J61/F61*100</f>
        <v>128.0361757105943</v>
      </c>
      <c r="L61" s="67">
        <v>4.079</v>
      </c>
      <c r="M61" s="7">
        <f>L61/H61*100</f>
        <v>120.7876813740006</v>
      </c>
      <c r="N61" s="68">
        <v>2.833</v>
      </c>
      <c r="O61" s="61">
        <f>N61/J61*100</f>
        <v>95.29095190043728</v>
      </c>
      <c r="P61" s="68">
        <v>3.9</v>
      </c>
      <c r="Q61" s="58">
        <f>P61/L61*100</f>
        <v>95.61166952684482</v>
      </c>
    </row>
    <row r="62" spans="1:17" ht="27" customHeight="1">
      <c r="A62" s="13" t="s">
        <v>138</v>
      </c>
      <c r="B62" s="16" t="s">
        <v>19</v>
      </c>
      <c r="C62" s="15" t="s">
        <v>18</v>
      </c>
      <c r="D62" s="9"/>
      <c r="E62" s="9"/>
      <c r="F62" s="66">
        <v>1.423</v>
      </c>
      <c r="G62" s="8">
        <v>82.3</v>
      </c>
      <c r="H62" s="66">
        <v>2.001</v>
      </c>
      <c r="I62" s="8">
        <v>100.1</v>
      </c>
      <c r="J62" s="66">
        <v>1.772</v>
      </c>
      <c r="K62" s="8">
        <f>J62/F62*100</f>
        <v>124.52565003513702</v>
      </c>
      <c r="L62" s="67">
        <v>2.371</v>
      </c>
      <c r="M62" s="7">
        <f>L62/H62*100</f>
        <v>118.49075462268866</v>
      </c>
      <c r="N62" s="68">
        <v>1.791</v>
      </c>
      <c r="O62" s="61">
        <f>N62/J62*100</f>
        <v>101.07223476297969</v>
      </c>
      <c r="P62" s="68">
        <v>2.384</v>
      </c>
      <c r="Q62" s="58">
        <f>P62/L62*100</f>
        <v>100.5482918599747</v>
      </c>
    </row>
    <row r="63" spans="1:17" ht="25.5" customHeight="1">
      <c r="A63" s="13" t="s">
        <v>139</v>
      </c>
      <c r="B63" s="16" t="s">
        <v>20</v>
      </c>
      <c r="C63" s="15" t="s">
        <v>21</v>
      </c>
      <c r="D63" s="9"/>
      <c r="E63" s="9"/>
      <c r="F63" s="69"/>
      <c r="G63" s="8"/>
      <c r="H63" s="69"/>
      <c r="I63" s="8"/>
      <c r="J63" s="69"/>
      <c r="K63" s="8"/>
      <c r="L63" s="70"/>
      <c r="M63" s="7"/>
      <c r="N63" s="68">
        <v>0.261</v>
      </c>
      <c r="O63" s="61"/>
      <c r="P63" s="68">
        <v>1.306</v>
      </c>
      <c r="Q63" s="58"/>
    </row>
    <row r="64" spans="1:17" ht="24.75" customHeight="1">
      <c r="A64" s="13" t="s">
        <v>140</v>
      </c>
      <c r="B64" s="16" t="s">
        <v>22</v>
      </c>
      <c r="C64" s="15" t="s">
        <v>18</v>
      </c>
      <c r="D64" s="9"/>
      <c r="E64" s="9"/>
      <c r="F64" s="69"/>
      <c r="G64" s="8"/>
      <c r="H64" s="69"/>
      <c r="I64" s="8"/>
      <c r="J64" s="69"/>
      <c r="K64" s="8"/>
      <c r="L64" s="70"/>
      <c r="M64" s="7"/>
      <c r="N64" s="71"/>
      <c r="O64" s="61"/>
      <c r="P64" s="71"/>
      <c r="Q64" s="58"/>
    </row>
    <row r="65" spans="1:17" ht="23.25" customHeight="1">
      <c r="A65" s="13" t="s">
        <v>141</v>
      </c>
      <c r="B65" s="16" t="s">
        <v>23</v>
      </c>
      <c r="C65" s="15" t="s">
        <v>18</v>
      </c>
      <c r="D65" s="9"/>
      <c r="E65" s="9"/>
      <c r="F65" s="71"/>
      <c r="G65" s="8"/>
      <c r="H65" s="69"/>
      <c r="I65" s="8"/>
      <c r="J65" s="69"/>
      <c r="K65" s="8"/>
      <c r="L65" s="70"/>
      <c r="M65" s="7"/>
      <c r="N65" s="71"/>
      <c r="O65" s="61"/>
      <c r="P65" s="71"/>
      <c r="Q65" s="58"/>
    </row>
    <row r="66" spans="1:17" ht="24" customHeight="1">
      <c r="A66" s="13" t="s">
        <v>142</v>
      </c>
      <c r="B66" s="16" t="s">
        <v>24</v>
      </c>
      <c r="C66" s="15" t="s">
        <v>25</v>
      </c>
      <c r="D66" s="9"/>
      <c r="E66" s="9"/>
      <c r="F66" s="66">
        <v>11.256</v>
      </c>
      <c r="G66" s="8">
        <v>102.1</v>
      </c>
      <c r="H66" s="66">
        <v>11.366</v>
      </c>
      <c r="I66" s="8">
        <v>106.5</v>
      </c>
      <c r="J66" s="66">
        <v>9.513</v>
      </c>
      <c r="K66" s="8">
        <f>J66/F66*100</f>
        <v>84.51492537313433</v>
      </c>
      <c r="L66" s="67">
        <v>9.207</v>
      </c>
      <c r="M66" s="7">
        <f>L66/H66*100</f>
        <v>81.00475101178955</v>
      </c>
      <c r="N66" s="68">
        <v>8.627</v>
      </c>
      <c r="O66" s="61">
        <f>N66/J66*100</f>
        <v>90.68642909702514</v>
      </c>
      <c r="P66" s="72">
        <v>9.204</v>
      </c>
      <c r="Q66" s="58">
        <f>P66/L66*100</f>
        <v>99.96741609644836</v>
      </c>
    </row>
    <row r="67" spans="1:17" ht="24" customHeight="1">
      <c r="A67" s="10" t="s">
        <v>143</v>
      </c>
      <c r="B67" s="100" t="s">
        <v>65</v>
      </c>
      <c r="C67" s="99"/>
      <c r="D67" s="9"/>
      <c r="E67" s="9"/>
      <c r="F67" s="9"/>
      <c r="G67" s="9"/>
      <c r="H67" s="9"/>
      <c r="I67" s="9"/>
      <c r="J67" s="7"/>
      <c r="K67" s="7"/>
      <c r="L67" s="43"/>
      <c r="M67" s="7"/>
      <c r="N67" s="7"/>
      <c r="O67" s="61"/>
      <c r="P67" s="7"/>
      <c r="Q67" s="58"/>
    </row>
    <row r="68" spans="1:17" ht="22.5" customHeight="1">
      <c r="A68" s="13" t="s">
        <v>144</v>
      </c>
      <c r="B68" s="22" t="s">
        <v>59</v>
      </c>
      <c r="C68" s="23" t="s">
        <v>61</v>
      </c>
      <c r="D68" s="9"/>
      <c r="E68" s="9"/>
      <c r="F68" s="60">
        <v>1508.9</v>
      </c>
      <c r="G68" s="60">
        <v>97.1</v>
      </c>
      <c r="H68" s="60">
        <v>2014</v>
      </c>
      <c r="I68" s="60">
        <v>95.1</v>
      </c>
      <c r="J68" s="43">
        <v>1346.5</v>
      </c>
      <c r="K68" s="43">
        <f>J68/F68*100</f>
        <v>89.23719265690238</v>
      </c>
      <c r="L68" s="43">
        <v>1797.9</v>
      </c>
      <c r="M68" s="43">
        <f>L68/H68*100</f>
        <v>89.27010923535254</v>
      </c>
      <c r="N68" s="7">
        <v>1277.1</v>
      </c>
      <c r="O68" s="61">
        <f>N68/J68*100</f>
        <v>94.84589676940215</v>
      </c>
      <c r="P68" s="7">
        <v>1754</v>
      </c>
      <c r="Q68" s="58">
        <f>P68/L68*100</f>
        <v>97.55826241726459</v>
      </c>
    </row>
    <row r="69" spans="1:17" ht="54" customHeight="1">
      <c r="A69" s="13" t="s">
        <v>145</v>
      </c>
      <c r="B69" s="22" t="s">
        <v>68</v>
      </c>
      <c r="C69" s="23" t="s">
        <v>61</v>
      </c>
      <c r="D69" s="9"/>
      <c r="E69" s="9"/>
      <c r="F69" s="60">
        <v>1333.4</v>
      </c>
      <c r="G69" s="60">
        <v>87</v>
      </c>
      <c r="H69" s="60">
        <v>1871</v>
      </c>
      <c r="I69" s="60">
        <v>99.7</v>
      </c>
      <c r="J69" s="43">
        <v>1740.3</v>
      </c>
      <c r="K69" s="43">
        <f>J69/F69*100</f>
        <v>130.51597420128994</v>
      </c>
      <c r="L69" s="43">
        <v>2326.9</v>
      </c>
      <c r="M69" s="43">
        <f>L69/H69*100</f>
        <v>124.36664885088189</v>
      </c>
      <c r="N69" s="43">
        <v>1672.4</v>
      </c>
      <c r="O69" s="61">
        <f>N69/J69*100</f>
        <v>96.0983738435902</v>
      </c>
      <c r="P69" s="59">
        <v>2312.5</v>
      </c>
      <c r="Q69" s="58">
        <f>P69/L69*100</f>
        <v>99.38115088744681</v>
      </c>
    </row>
    <row r="70" spans="1:17" ht="24.75" customHeight="1">
      <c r="A70" s="13" t="s">
        <v>146</v>
      </c>
      <c r="B70" s="23" t="s">
        <v>60</v>
      </c>
      <c r="C70" s="23" t="s">
        <v>61</v>
      </c>
      <c r="D70" s="9"/>
      <c r="E70" s="9"/>
      <c r="F70" s="60">
        <v>24.5</v>
      </c>
      <c r="G70" s="60">
        <v>96.1</v>
      </c>
      <c r="H70" s="60">
        <v>33.8</v>
      </c>
      <c r="I70" s="60">
        <v>122.5</v>
      </c>
      <c r="J70" s="43">
        <v>27.8</v>
      </c>
      <c r="K70" s="43">
        <f>J70/F70*100</f>
        <v>113.46938775510205</v>
      </c>
      <c r="L70" s="43">
        <v>37.4</v>
      </c>
      <c r="M70" s="43">
        <f>L70/H70*100</f>
        <v>110.65088757396451</v>
      </c>
      <c r="N70" s="43">
        <v>28.6</v>
      </c>
      <c r="O70" s="61">
        <f>N70/J70*100</f>
        <v>102.87769784172663</v>
      </c>
      <c r="P70" s="7">
        <v>38.2</v>
      </c>
      <c r="Q70" s="58">
        <f>P70/L70*100</f>
        <v>102.1390374331551</v>
      </c>
    </row>
    <row r="71" spans="1:17" ht="23.25">
      <c r="A71" s="10" t="s">
        <v>147</v>
      </c>
      <c r="B71" s="98" t="s">
        <v>26</v>
      </c>
      <c r="C71" s="99"/>
      <c r="D71" s="9"/>
      <c r="E71" s="9"/>
      <c r="F71" s="9"/>
      <c r="G71" s="9"/>
      <c r="H71" s="9"/>
      <c r="I71" s="9"/>
      <c r="J71" s="7"/>
      <c r="K71" s="7"/>
      <c r="L71" s="43"/>
      <c r="M71" s="43"/>
      <c r="N71" s="7"/>
      <c r="O71" s="7"/>
      <c r="P71" s="7"/>
      <c r="Q71" s="7"/>
    </row>
    <row r="72" spans="1:17" ht="51" customHeight="1">
      <c r="A72" s="13" t="s">
        <v>148</v>
      </c>
      <c r="B72" s="16" t="s">
        <v>27</v>
      </c>
      <c r="C72" s="15" t="s">
        <v>15</v>
      </c>
      <c r="D72" s="9"/>
      <c r="E72" s="9"/>
      <c r="F72" s="9">
        <v>2255.7</v>
      </c>
      <c r="G72" s="9">
        <v>102.2</v>
      </c>
      <c r="H72" s="9">
        <v>3835.7</v>
      </c>
      <c r="I72" s="9">
        <v>103</v>
      </c>
      <c r="J72" s="7">
        <v>2412.8</v>
      </c>
      <c r="K72" s="7">
        <f>J72/F72*100</f>
        <v>106.96457862304388</v>
      </c>
      <c r="L72" s="7">
        <v>3741.3</v>
      </c>
      <c r="M72" s="7">
        <f>L72/H72*100</f>
        <v>97.53891075944418</v>
      </c>
      <c r="N72" s="7">
        <v>2942.9</v>
      </c>
      <c r="O72" s="43">
        <f>N72/J72*100</f>
        <v>121.970324933687</v>
      </c>
      <c r="P72" s="7">
        <v>3888.3</v>
      </c>
      <c r="Q72" s="7">
        <f>P72/L72*100</f>
        <v>103.92911554807152</v>
      </c>
    </row>
    <row r="73" spans="1:17" ht="72" customHeight="1">
      <c r="A73" s="13" t="s">
        <v>149</v>
      </c>
      <c r="B73" s="16" t="s">
        <v>62</v>
      </c>
      <c r="C73" s="15" t="s">
        <v>15</v>
      </c>
      <c r="D73" s="9"/>
      <c r="E73" s="9"/>
      <c r="F73" s="9">
        <v>1429.2</v>
      </c>
      <c r="G73" s="9">
        <v>101.2</v>
      </c>
      <c r="H73" s="9">
        <v>2707.2</v>
      </c>
      <c r="I73" s="9">
        <v>103.6</v>
      </c>
      <c r="J73" s="7">
        <v>1350</v>
      </c>
      <c r="K73" s="7">
        <f>J73/F73*100</f>
        <v>94.45843828715364</v>
      </c>
      <c r="L73" s="7">
        <v>2286.2</v>
      </c>
      <c r="M73" s="7">
        <f aca="true" t="shared" si="5" ref="M73:M78">L73/H73*100</f>
        <v>84.44887706855792</v>
      </c>
      <c r="N73" s="7">
        <v>1834</v>
      </c>
      <c r="O73" s="43">
        <f>N73/J73*100</f>
        <v>135.85185185185185</v>
      </c>
      <c r="P73" s="7">
        <v>2437.3</v>
      </c>
      <c r="Q73" s="7">
        <f>P73/L73*100</f>
        <v>106.60922054063514</v>
      </c>
    </row>
    <row r="74" spans="1:17" ht="27" customHeight="1">
      <c r="A74" s="13" t="s">
        <v>150</v>
      </c>
      <c r="B74" s="16" t="s">
        <v>28</v>
      </c>
      <c r="C74" s="15" t="s">
        <v>15</v>
      </c>
      <c r="D74" s="9"/>
      <c r="E74" s="9"/>
      <c r="F74" s="9">
        <v>2155.3</v>
      </c>
      <c r="G74" s="9">
        <v>97.7</v>
      </c>
      <c r="H74" s="9">
        <v>3822.9</v>
      </c>
      <c r="I74" s="9">
        <v>101.8</v>
      </c>
      <c r="J74" s="7">
        <v>2186.5</v>
      </c>
      <c r="K74" s="7">
        <f>J74/F74*100</f>
        <v>101.4475943024173</v>
      </c>
      <c r="L74" s="7">
        <v>3706.6</v>
      </c>
      <c r="M74" s="7">
        <f t="shared" si="5"/>
        <v>96.95780690052054</v>
      </c>
      <c r="N74" s="7">
        <v>2813.7</v>
      </c>
      <c r="O74" s="43">
        <f>N74/J74*100</f>
        <v>128.68511319460322</v>
      </c>
      <c r="P74" s="7">
        <v>4005.1</v>
      </c>
      <c r="Q74" s="7">
        <f>P74/L74*100</f>
        <v>108.05320239572653</v>
      </c>
    </row>
    <row r="75" spans="1:17" ht="30" customHeight="1">
      <c r="A75" s="13" t="s">
        <v>151</v>
      </c>
      <c r="B75" s="16" t="s">
        <v>228</v>
      </c>
      <c r="C75" s="15" t="s">
        <v>15</v>
      </c>
      <c r="D75" s="9"/>
      <c r="E75" s="9"/>
      <c r="F75" s="8"/>
      <c r="G75" s="8"/>
      <c r="H75" s="8">
        <v>2960.3</v>
      </c>
      <c r="I75" s="8">
        <v>101.7</v>
      </c>
      <c r="J75" s="61"/>
      <c r="K75" s="7"/>
      <c r="L75" s="7">
        <v>4818.5</v>
      </c>
      <c r="M75" s="7">
        <f t="shared" si="5"/>
        <v>162.77066513529033</v>
      </c>
      <c r="N75" s="61"/>
      <c r="O75" s="61"/>
      <c r="P75" s="61"/>
      <c r="Q75" s="58"/>
    </row>
    <row r="76" spans="1:17" ht="24" customHeight="1">
      <c r="A76" s="13" t="s">
        <v>152</v>
      </c>
      <c r="B76" s="16" t="s">
        <v>229</v>
      </c>
      <c r="C76" s="15" t="s">
        <v>15</v>
      </c>
      <c r="D76" s="9"/>
      <c r="E76" s="9"/>
      <c r="F76" s="8"/>
      <c r="G76" s="8"/>
      <c r="H76" s="8">
        <v>39553.5</v>
      </c>
      <c r="I76" s="8">
        <v>93.9</v>
      </c>
      <c r="J76" s="61"/>
      <c r="K76" s="7"/>
      <c r="L76" s="7">
        <v>32903.2</v>
      </c>
      <c r="M76" s="7">
        <f t="shared" si="5"/>
        <v>83.18657008861415</v>
      </c>
      <c r="N76" s="61"/>
      <c r="O76" s="61"/>
      <c r="P76" s="61"/>
      <c r="Q76" s="58"/>
    </row>
    <row r="77" spans="1:17" ht="26.25" customHeight="1">
      <c r="A77" s="13" t="s">
        <v>153</v>
      </c>
      <c r="B77" s="16" t="s">
        <v>98</v>
      </c>
      <c r="C77" s="15" t="s">
        <v>15</v>
      </c>
      <c r="D77" s="9"/>
      <c r="E77" s="9"/>
      <c r="F77" s="8"/>
      <c r="G77" s="8"/>
      <c r="H77" s="8"/>
      <c r="I77" s="8"/>
      <c r="J77" s="61"/>
      <c r="K77" s="7"/>
      <c r="L77" s="7"/>
      <c r="M77" s="7"/>
      <c r="N77" s="61"/>
      <c r="O77" s="61"/>
      <c r="P77" s="61"/>
      <c r="Q77" s="58"/>
    </row>
    <row r="78" spans="1:17" ht="27" customHeight="1">
      <c r="A78" s="13" t="s">
        <v>154</v>
      </c>
      <c r="B78" s="16" t="s">
        <v>230</v>
      </c>
      <c r="C78" s="15" t="s">
        <v>15</v>
      </c>
      <c r="D78" s="9"/>
      <c r="E78" s="9"/>
      <c r="F78" s="8"/>
      <c r="G78" s="8"/>
      <c r="H78" s="8">
        <v>50317.4</v>
      </c>
      <c r="I78" s="8">
        <v>103.4</v>
      </c>
      <c r="J78" s="61"/>
      <c r="K78" s="7"/>
      <c r="L78" s="7">
        <v>49463.3</v>
      </c>
      <c r="M78" s="7">
        <f t="shared" si="5"/>
        <v>98.30257525229841</v>
      </c>
      <c r="N78" s="61"/>
      <c r="O78" s="61"/>
      <c r="P78" s="61"/>
      <c r="Q78" s="58"/>
    </row>
    <row r="79" spans="1:17" ht="28.5" customHeight="1">
      <c r="A79" s="13" t="s">
        <v>155</v>
      </c>
      <c r="B79" s="16" t="s">
        <v>98</v>
      </c>
      <c r="C79" s="15" t="s">
        <v>15</v>
      </c>
      <c r="D79" s="9"/>
      <c r="E79" s="9"/>
      <c r="F79" s="8"/>
      <c r="G79" s="8"/>
      <c r="H79" s="8"/>
      <c r="I79" s="8"/>
      <c r="J79" s="61"/>
      <c r="K79" s="61"/>
      <c r="L79" s="43"/>
      <c r="M79" s="7"/>
      <c r="N79" s="8"/>
      <c r="O79" s="8"/>
      <c r="P79" s="8"/>
      <c r="Q79" s="59"/>
    </row>
    <row r="80" spans="1:17" ht="21.75" customHeight="1">
      <c r="A80" s="10" t="s">
        <v>156</v>
      </c>
      <c r="B80" s="98" t="s">
        <v>226</v>
      </c>
      <c r="C80" s="99"/>
      <c r="D80" s="9"/>
      <c r="E80" s="9"/>
      <c r="F80" s="9"/>
      <c r="G80" s="9"/>
      <c r="H80" s="9"/>
      <c r="I80" s="9"/>
      <c r="J80" s="7"/>
      <c r="K80" s="7"/>
      <c r="L80" s="43"/>
      <c r="M80" s="43"/>
      <c r="N80" s="7"/>
      <c r="O80" s="7"/>
      <c r="P80" s="7"/>
      <c r="Q80" s="7"/>
    </row>
    <row r="81" spans="1:17" ht="25.5" customHeight="1">
      <c r="A81" s="13" t="s">
        <v>157</v>
      </c>
      <c r="B81" s="16" t="s">
        <v>46</v>
      </c>
      <c r="C81" s="15" t="s">
        <v>29</v>
      </c>
      <c r="D81" s="9"/>
      <c r="E81" s="9"/>
      <c r="F81" s="60">
        <v>5.96</v>
      </c>
      <c r="G81" s="60">
        <v>44.5</v>
      </c>
      <c r="H81" s="60">
        <v>14.2</v>
      </c>
      <c r="I81" s="60">
        <v>55.9</v>
      </c>
      <c r="J81" s="80">
        <v>12.95</v>
      </c>
      <c r="K81" s="43" t="s">
        <v>257</v>
      </c>
      <c r="L81" s="43">
        <v>20.1</v>
      </c>
      <c r="M81" s="43">
        <f>L81/H81*100</f>
        <v>141.5492957746479</v>
      </c>
      <c r="N81" s="80">
        <v>9.96</v>
      </c>
      <c r="O81" s="43">
        <f>N81/J81*100</f>
        <v>76.91119691119692</v>
      </c>
      <c r="P81" s="59">
        <v>24</v>
      </c>
      <c r="Q81" s="59">
        <f>P81/L81*100</f>
        <v>119.40298507462686</v>
      </c>
    </row>
    <row r="82" spans="1:17" ht="25.5" customHeight="1">
      <c r="A82" s="13" t="s">
        <v>158</v>
      </c>
      <c r="B82" s="16" t="s">
        <v>30</v>
      </c>
      <c r="C82" s="15" t="s">
        <v>31</v>
      </c>
      <c r="D82" s="9"/>
      <c r="E82" s="9"/>
      <c r="F82" s="8"/>
      <c r="G82" s="8"/>
      <c r="H82" s="8"/>
      <c r="I82" s="8"/>
      <c r="J82" s="59"/>
      <c r="K82" s="59"/>
      <c r="L82" s="43"/>
      <c r="M82" s="43"/>
      <c r="N82" s="59"/>
      <c r="O82" s="59"/>
      <c r="P82" s="59"/>
      <c r="Q82" s="59"/>
    </row>
    <row r="83" spans="1:17" ht="21.75" customHeight="1">
      <c r="A83" s="13" t="s">
        <v>159</v>
      </c>
      <c r="B83" s="16" t="s">
        <v>32</v>
      </c>
      <c r="C83" s="15" t="s">
        <v>33</v>
      </c>
      <c r="D83" s="9"/>
      <c r="E83" s="9"/>
      <c r="F83" s="8"/>
      <c r="G83" s="8"/>
      <c r="H83" s="8"/>
      <c r="I83" s="8"/>
      <c r="J83" s="59"/>
      <c r="K83" s="59"/>
      <c r="L83" s="43"/>
      <c r="M83" s="43"/>
      <c r="N83" s="81">
        <v>344</v>
      </c>
      <c r="O83" s="59"/>
      <c r="P83" s="81">
        <v>344</v>
      </c>
      <c r="Q83" s="59"/>
    </row>
    <row r="84" spans="1:17" ht="23.25" customHeight="1">
      <c r="A84" s="13" t="s">
        <v>160</v>
      </c>
      <c r="B84" s="16" t="s">
        <v>34</v>
      </c>
      <c r="C84" s="15" t="s">
        <v>35</v>
      </c>
      <c r="D84" s="9"/>
      <c r="E84" s="9"/>
      <c r="F84" s="9"/>
      <c r="G84" s="9"/>
      <c r="H84" s="9"/>
      <c r="I84" s="9"/>
      <c r="J84" s="7"/>
      <c r="K84" s="7"/>
      <c r="L84" s="43"/>
      <c r="M84" s="43"/>
      <c r="N84" s="7"/>
      <c r="O84" s="7"/>
      <c r="P84" s="7"/>
      <c r="Q84" s="7"/>
    </row>
    <row r="85" spans="1:17" ht="23.25" customHeight="1">
      <c r="A85" s="13" t="s">
        <v>161</v>
      </c>
      <c r="B85" s="16" t="s">
        <v>36</v>
      </c>
      <c r="C85" s="15" t="s">
        <v>37</v>
      </c>
      <c r="D85" s="9"/>
      <c r="E85" s="9"/>
      <c r="F85" s="9"/>
      <c r="G85" s="9"/>
      <c r="H85" s="9"/>
      <c r="I85" s="9"/>
      <c r="J85" s="7"/>
      <c r="K85" s="7"/>
      <c r="L85" s="43"/>
      <c r="M85" s="43"/>
      <c r="N85" s="7"/>
      <c r="O85" s="7"/>
      <c r="P85" s="7"/>
      <c r="Q85" s="7"/>
    </row>
    <row r="86" spans="1:17" ht="23.25" customHeight="1">
      <c r="A86" s="10" t="s">
        <v>162</v>
      </c>
      <c r="B86" s="98" t="s">
        <v>69</v>
      </c>
      <c r="C86" s="99"/>
      <c r="D86" s="9"/>
      <c r="E86" s="9"/>
      <c r="F86" s="9"/>
      <c r="G86" s="9"/>
      <c r="H86" s="9"/>
      <c r="I86" s="9"/>
      <c r="J86" s="7"/>
      <c r="K86" s="7"/>
      <c r="L86" s="43"/>
      <c r="M86" s="43"/>
      <c r="N86" s="7"/>
      <c r="O86" s="7"/>
      <c r="P86" s="7"/>
      <c r="Q86" s="7"/>
    </row>
    <row r="87" spans="1:17" ht="69.75" customHeight="1">
      <c r="A87" s="13" t="s">
        <v>163</v>
      </c>
      <c r="B87" s="16" t="s">
        <v>78</v>
      </c>
      <c r="C87" s="9" t="s">
        <v>47</v>
      </c>
      <c r="D87" s="24"/>
      <c r="E87" s="24"/>
      <c r="F87" s="82">
        <f>F88+F90</f>
        <v>18</v>
      </c>
      <c r="G87" s="43">
        <v>120</v>
      </c>
      <c r="H87" s="82">
        <f>H88+H90</f>
        <v>20</v>
      </c>
      <c r="I87" s="43">
        <v>133.3</v>
      </c>
      <c r="J87" s="82">
        <f>J88+J90</f>
        <v>20</v>
      </c>
      <c r="K87" s="43">
        <f>J87/F87*100</f>
        <v>111.11111111111111</v>
      </c>
      <c r="L87" s="82">
        <f>L88+L90</f>
        <v>20</v>
      </c>
      <c r="M87" s="43">
        <f>L87/H87*100</f>
        <v>100</v>
      </c>
      <c r="N87" s="82">
        <f>N88+N90</f>
        <v>20</v>
      </c>
      <c r="O87" s="43">
        <f>N87/J87*100</f>
        <v>100</v>
      </c>
      <c r="P87" s="82">
        <f>P88+P90</f>
        <v>20</v>
      </c>
      <c r="Q87" s="43">
        <f>P87/L87*100</f>
        <v>100</v>
      </c>
    </row>
    <row r="88" spans="1:17" ht="46.5" customHeight="1">
      <c r="A88" s="13" t="s">
        <v>164</v>
      </c>
      <c r="B88" s="25" t="s">
        <v>79</v>
      </c>
      <c r="C88" s="9" t="s">
        <v>47</v>
      </c>
      <c r="D88" s="24"/>
      <c r="E88" s="24"/>
      <c r="F88" s="82">
        <v>13</v>
      </c>
      <c r="G88" s="43">
        <v>130</v>
      </c>
      <c r="H88" s="82">
        <v>16</v>
      </c>
      <c r="I88" s="43">
        <v>160</v>
      </c>
      <c r="J88" s="82">
        <v>16</v>
      </c>
      <c r="K88" s="43">
        <f aca="true" t="shared" si="6" ref="K88:K98">J88/F88*100</f>
        <v>123.07692307692308</v>
      </c>
      <c r="L88" s="82">
        <v>15</v>
      </c>
      <c r="M88" s="43">
        <f aca="true" t="shared" si="7" ref="M88:M93">L88/H88*100</f>
        <v>93.75</v>
      </c>
      <c r="N88" s="82">
        <v>16</v>
      </c>
      <c r="O88" s="43">
        <f aca="true" t="shared" si="8" ref="O88:O93">N88/J88*100</f>
        <v>100</v>
      </c>
      <c r="P88" s="82">
        <v>16</v>
      </c>
      <c r="Q88" s="43">
        <f aca="true" t="shared" si="9" ref="Q88:Q95">P88/L88*100</f>
        <v>106.66666666666667</v>
      </c>
    </row>
    <row r="89" spans="1:17" ht="46.5" customHeight="1">
      <c r="A89" s="13" t="s">
        <v>165</v>
      </c>
      <c r="B89" s="26" t="s">
        <v>81</v>
      </c>
      <c r="C89" s="9" t="s">
        <v>47</v>
      </c>
      <c r="D89" s="24"/>
      <c r="E89" s="24"/>
      <c r="F89" s="82">
        <v>13</v>
      </c>
      <c r="G89" s="43">
        <v>130</v>
      </c>
      <c r="H89" s="82">
        <v>16</v>
      </c>
      <c r="I89" s="43">
        <v>160</v>
      </c>
      <c r="J89" s="82">
        <v>16</v>
      </c>
      <c r="K89" s="43">
        <f t="shared" si="6"/>
        <v>123.07692307692308</v>
      </c>
      <c r="L89" s="82">
        <v>15</v>
      </c>
      <c r="M89" s="43">
        <f t="shared" si="7"/>
        <v>93.75</v>
      </c>
      <c r="N89" s="82">
        <v>16</v>
      </c>
      <c r="O89" s="43">
        <f t="shared" si="8"/>
        <v>100</v>
      </c>
      <c r="P89" s="82">
        <v>16</v>
      </c>
      <c r="Q89" s="43">
        <f t="shared" si="9"/>
        <v>106.66666666666667</v>
      </c>
    </row>
    <row r="90" spans="1:17" ht="46.5" customHeight="1">
      <c r="A90" s="13" t="s">
        <v>166</v>
      </c>
      <c r="B90" s="27" t="s">
        <v>80</v>
      </c>
      <c r="C90" s="9" t="s">
        <v>47</v>
      </c>
      <c r="D90" s="9"/>
      <c r="E90" s="9"/>
      <c r="F90" s="83">
        <v>5</v>
      </c>
      <c r="G90" s="7">
        <v>100</v>
      </c>
      <c r="H90" s="83">
        <v>4</v>
      </c>
      <c r="I90" s="7">
        <v>80</v>
      </c>
      <c r="J90" s="83">
        <v>4</v>
      </c>
      <c r="K90" s="43">
        <f t="shared" si="6"/>
        <v>80</v>
      </c>
      <c r="L90" s="83">
        <v>5</v>
      </c>
      <c r="M90" s="43">
        <f t="shared" si="7"/>
        <v>125</v>
      </c>
      <c r="N90" s="83">
        <v>4</v>
      </c>
      <c r="O90" s="43">
        <f t="shared" si="8"/>
        <v>100</v>
      </c>
      <c r="P90" s="83">
        <v>4</v>
      </c>
      <c r="Q90" s="43">
        <f t="shared" si="9"/>
        <v>80</v>
      </c>
    </row>
    <row r="91" spans="1:17" ht="46.5" customHeight="1">
      <c r="A91" s="13" t="s">
        <v>167</v>
      </c>
      <c r="B91" s="26" t="s">
        <v>81</v>
      </c>
      <c r="C91" s="9" t="s">
        <v>47</v>
      </c>
      <c r="D91" s="9"/>
      <c r="E91" s="9"/>
      <c r="F91" s="83">
        <v>4</v>
      </c>
      <c r="G91" s="7">
        <v>100</v>
      </c>
      <c r="H91" s="83">
        <v>3</v>
      </c>
      <c r="I91" s="7">
        <v>75</v>
      </c>
      <c r="J91" s="83">
        <v>3</v>
      </c>
      <c r="K91" s="43">
        <f t="shared" si="6"/>
        <v>75</v>
      </c>
      <c r="L91" s="83">
        <v>3</v>
      </c>
      <c r="M91" s="43">
        <f t="shared" si="7"/>
        <v>100</v>
      </c>
      <c r="N91" s="83">
        <v>3</v>
      </c>
      <c r="O91" s="43">
        <f t="shared" si="8"/>
        <v>100</v>
      </c>
      <c r="P91" s="83">
        <v>3</v>
      </c>
      <c r="Q91" s="43">
        <f t="shared" si="9"/>
        <v>100</v>
      </c>
    </row>
    <row r="92" spans="1:17" ht="46.5" customHeight="1">
      <c r="A92" s="13" t="s">
        <v>168</v>
      </c>
      <c r="B92" s="16" t="s">
        <v>48</v>
      </c>
      <c r="C92" s="9" t="s">
        <v>6</v>
      </c>
      <c r="D92" s="24"/>
      <c r="E92" s="24" t="s">
        <v>84</v>
      </c>
      <c r="F92" s="43">
        <v>100</v>
      </c>
      <c r="G92" s="43"/>
      <c r="H92" s="43">
        <v>100</v>
      </c>
      <c r="I92" s="43"/>
      <c r="J92" s="43">
        <v>100</v>
      </c>
      <c r="K92" s="43"/>
      <c r="L92" s="43">
        <v>100</v>
      </c>
      <c r="M92" s="43"/>
      <c r="N92" s="43">
        <v>100</v>
      </c>
      <c r="O92" s="43"/>
      <c r="P92" s="43">
        <v>100</v>
      </c>
      <c r="Q92" s="43"/>
    </row>
    <row r="93" spans="1:17" ht="39" customHeight="1">
      <c r="A93" s="13" t="s">
        <v>169</v>
      </c>
      <c r="B93" s="16" t="s">
        <v>49</v>
      </c>
      <c r="C93" s="9" t="s">
        <v>3</v>
      </c>
      <c r="D93" s="24"/>
      <c r="E93" s="24"/>
      <c r="F93" s="7">
        <v>605.7</v>
      </c>
      <c r="G93" s="43">
        <v>110.1</v>
      </c>
      <c r="H93" s="43">
        <v>473.3</v>
      </c>
      <c r="I93" s="43">
        <v>78.9</v>
      </c>
      <c r="J93" s="62">
        <v>474.6</v>
      </c>
      <c r="K93" s="43">
        <f t="shared" si="6"/>
        <v>78.35562159484894</v>
      </c>
      <c r="L93" s="62">
        <v>476.9</v>
      </c>
      <c r="M93" s="7">
        <f t="shared" si="7"/>
        <v>100.76061694485527</v>
      </c>
      <c r="N93" s="7">
        <v>411.2</v>
      </c>
      <c r="O93" s="7">
        <f t="shared" si="8"/>
        <v>86.64138221660345</v>
      </c>
      <c r="P93" s="43">
        <v>410</v>
      </c>
      <c r="Q93" s="43">
        <f t="shared" si="9"/>
        <v>85.97190186621934</v>
      </c>
    </row>
    <row r="94" spans="1:17" ht="58.5" customHeight="1">
      <c r="A94" s="13" t="s">
        <v>170</v>
      </c>
      <c r="B94" s="16" t="s">
        <v>50</v>
      </c>
      <c r="C94" s="9" t="s">
        <v>6</v>
      </c>
      <c r="D94" s="24"/>
      <c r="E94" s="24" t="s">
        <v>84</v>
      </c>
      <c r="F94" s="43">
        <v>51</v>
      </c>
      <c r="G94" s="43"/>
      <c r="H94" s="43">
        <v>48.7</v>
      </c>
      <c r="I94" s="43"/>
      <c r="J94" s="43">
        <v>56.4</v>
      </c>
      <c r="K94" s="43"/>
      <c r="L94" s="43">
        <v>50</v>
      </c>
      <c r="M94" s="43"/>
      <c r="N94" s="43">
        <v>52.4</v>
      </c>
      <c r="O94" s="43"/>
      <c r="P94" s="43">
        <v>52</v>
      </c>
      <c r="Q94" s="43"/>
    </row>
    <row r="95" spans="1:17" ht="69.75" customHeight="1">
      <c r="A95" s="13" t="s">
        <v>171</v>
      </c>
      <c r="B95" s="25" t="s">
        <v>63</v>
      </c>
      <c r="C95" s="9" t="s">
        <v>3</v>
      </c>
      <c r="D95" s="24"/>
      <c r="E95" s="24"/>
      <c r="F95" s="43">
        <v>18.1</v>
      </c>
      <c r="G95" s="43">
        <v>94</v>
      </c>
      <c r="H95" s="43">
        <v>22.8</v>
      </c>
      <c r="I95" s="43">
        <v>95</v>
      </c>
      <c r="J95" s="43">
        <v>16.1</v>
      </c>
      <c r="K95" s="43">
        <f t="shared" si="6"/>
        <v>88.95027624309392</v>
      </c>
      <c r="L95" s="43">
        <v>19.9</v>
      </c>
      <c r="M95" s="43">
        <f>L95/H95*100</f>
        <v>87.28070175438596</v>
      </c>
      <c r="N95" s="43">
        <v>14.3</v>
      </c>
      <c r="O95" s="7">
        <f>N95/J95*100</f>
        <v>88.81987577639751</v>
      </c>
      <c r="P95" s="43">
        <v>20</v>
      </c>
      <c r="Q95" s="43">
        <f t="shared" si="9"/>
        <v>100.50251256281409</v>
      </c>
    </row>
    <row r="96" spans="1:17" ht="69.75" customHeight="1">
      <c r="A96" s="13" t="s">
        <v>172</v>
      </c>
      <c r="B96" s="28" t="s">
        <v>87</v>
      </c>
      <c r="C96" s="9" t="s">
        <v>6</v>
      </c>
      <c r="D96" s="24"/>
      <c r="E96" s="24"/>
      <c r="F96" s="43">
        <v>100</v>
      </c>
      <c r="G96" s="43"/>
      <c r="H96" s="43">
        <v>100</v>
      </c>
      <c r="I96" s="43"/>
      <c r="J96" s="43">
        <v>100</v>
      </c>
      <c r="K96" s="43"/>
      <c r="L96" s="43">
        <v>100</v>
      </c>
      <c r="M96" s="43"/>
      <c r="N96" s="43">
        <v>100</v>
      </c>
      <c r="O96" s="43"/>
      <c r="P96" s="43">
        <v>100</v>
      </c>
      <c r="Q96" s="43"/>
    </row>
    <row r="97" spans="1:17" ht="102.75" customHeight="1">
      <c r="A97" s="13" t="s">
        <v>173</v>
      </c>
      <c r="B97" s="28" t="s">
        <v>95</v>
      </c>
      <c r="C97" s="9" t="s">
        <v>47</v>
      </c>
      <c r="D97" s="24"/>
      <c r="E97" s="24"/>
      <c r="F97" s="82">
        <v>593</v>
      </c>
      <c r="G97" s="7">
        <v>94.7</v>
      </c>
      <c r="H97" s="82">
        <v>593</v>
      </c>
      <c r="I97" s="43">
        <v>100.2</v>
      </c>
      <c r="J97" s="82">
        <v>564</v>
      </c>
      <c r="K97" s="43">
        <f t="shared" si="6"/>
        <v>95.1096121416526</v>
      </c>
      <c r="L97" s="82">
        <v>465</v>
      </c>
      <c r="M97" s="43">
        <f>L97/H97*100</f>
        <v>78.41483979763912</v>
      </c>
      <c r="N97" s="83">
        <v>578</v>
      </c>
      <c r="O97" s="7">
        <f>N97/J97*100</f>
        <v>102.4822695035461</v>
      </c>
      <c r="P97" s="83">
        <v>570</v>
      </c>
      <c r="Q97" s="43">
        <f>P97/L97*100</f>
        <v>122.58064516129032</v>
      </c>
    </row>
    <row r="98" spans="1:17" ht="95.25" customHeight="1">
      <c r="A98" s="13" t="s">
        <v>174</v>
      </c>
      <c r="B98" s="28" t="s">
        <v>96</v>
      </c>
      <c r="C98" s="9" t="s">
        <v>77</v>
      </c>
      <c r="D98" s="24"/>
      <c r="E98" s="24"/>
      <c r="F98" s="82">
        <v>1100</v>
      </c>
      <c r="G98" s="43">
        <v>86.6</v>
      </c>
      <c r="H98" s="82">
        <v>1186</v>
      </c>
      <c r="I98" s="43">
        <v>99.3</v>
      </c>
      <c r="J98" s="82">
        <v>1113</v>
      </c>
      <c r="K98" s="43">
        <f t="shared" si="6"/>
        <v>101.18181818181817</v>
      </c>
      <c r="L98" s="82">
        <v>891</v>
      </c>
      <c r="M98" s="43">
        <f>L98/H98*100</f>
        <v>75.12647554806071</v>
      </c>
      <c r="N98" s="82">
        <v>1198</v>
      </c>
      <c r="O98" s="7">
        <f>N98/J98*100</f>
        <v>107.63701707097934</v>
      </c>
      <c r="P98" s="82">
        <v>1190</v>
      </c>
      <c r="Q98" s="43">
        <f>P98/L98*100</f>
        <v>133.5578002244669</v>
      </c>
    </row>
    <row r="99" spans="1:17" s="30" customFormat="1" ht="162.75" customHeight="1">
      <c r="A99" s="13" t="s">
        <v>175</v>
      </c>
      <c r="B99" s="16" t="s">
        <v>88</v>
      </c>
      <c r="C99" s="9" t="s">
        <v>6</v>
      </c>
      <c r="D99" s="29"/>
      <c r="E99" s="29"/>
      <c r="F99" s="36"/>
      <c r="G99" s="36"/>
      <c r="H99" s="8">
        <v>87</v>
      </c>
      <c r="I99" s="8"/>
      <c r="J99" s="8"/>
      <c r="K99" s="60"/>
      <c r="L99" s="8">
        <v>87.9</v>
      </c>
      <c r="M99" s="36"/>
      <c r="N99" s="73"/>
      <c r="O99" s="44"/>
      <c r="P99" s="8">
        <v>87.9</v>
      </c>
      <c r="Q99" s="59"/>
    </row>
    <row r="100" spans="1:17" s="30" customFormat="1" ht="46.5" customHeight="1">
      <c r="A100" s="13" t="s">
        <v>176</v>
      </c>
      <c r="B100" s="16" t="s">
        <v>89</v>
      </c>
      <c r="C100" s="9" t="s">
        <v>6</v>
      </c>
      <c r="D100" s="29"/>
      <c r="E100" s="29"/>
      <c r="F100" s="36"/>
      <c r="G100" s="36"/>
      <c r="H100" s="36">
        <v>100</v>
      </c>
      <c r="I100" s="36"/>
      <c r="J100" s="36"/>
      <c r="K100" s="60"/>
      <c r="L100" s="8">
        <v>100</v>
      </c>
      <c r="M100" s="36"/>
      <c r="N100" s="73"/>
      <c r="O100" s="44"/>
      <c r="P100" s="8">
        <v>100</v>
      </c>
      <c r="Q100" s="59"/>
    </row>
    <row r="101" spans="1:17" s="30" customFormat="1" ht="46.5" customHeight="1">
      <c r="A101" s="13" t="s">
        <v>177</v>
      </c>
      <c r="B101" s="16" t="s">
        <v>90</v>
      </c>
      <c r="C101" s="9" t="s">
        <v>6</v>
      </c>
      <c r="D101" s="29"/>
      <c r="E101" s="29"/>
      <c r="F101" s="36"/>
      <c r="G101" s="36"/>
      <c r="H101" s="36">
        <v>92.1</v>
      </c>
      <c r="I101" s="36"/>
      <c r="J101" s="36"/>
      <c r="K101" s="60"/>
      <c r="L101" s="8">
        <v>93.1</v>
      </c>
      <c r="M101" s="36"/>
      <c r="N101" s="73"/>
      <c r="O101" s="44"/>
      <c r="P101" s="8">
        <v>93.1</v>
      </c>
      <c r="Q101" s="59"/>
    </row>
    <row r="102" spans="1:17" s="30" customFormat="1" ht="46.5" customHeight="1">
      <c r="A102" s="13" t="s">
        <v>178</v>
      </c>
      <c r="B102" s="16" t="s">
        <v>91</v>
      </c>
      <c r="C102" s="9" t="s">
        <v>6</v>
      </c>
      <c r="D102" s="29"/>
      <c r="E102" s="29"/>
      <c r="F102" s="36"/>
      <c r="G102" s="36"/>
      <c r="H102" s="36">
        <v>99.7</v>
      </c>
      <c r="I102" s="36"/>
      <c r="J102" s="36"/>
      <c r="K102" s="60"/>
      <c r="L102" s="8">
        <v>99.8</v>
      </c>
      <c r="M102" s="36"/>
      <c r="N102" s="73"/>
      <c r="O102" s="44"/>
      <c r="P102" s="8">
        <v>99.8</v>
      </c>
      <c r="Q102" s="59"/>
    </row>
    <row r="103" spans="1:17" s="30" customFormat="1" ht="46.5" customHeight="1">
      <c r="A103" s="13" t="s">
        <v>179</v>
      </c>
      <c r="B103" s="16" t="s">
        <v>92</v>
      </c>
      <c r="C103" s="9" t="s">
        <v>6</v>
      </c>
      <c r="D103" s="29"/>
      <c r="E103" s="29"/>
      <c r="F103" s="36"/>
      <c r="G103" s="36"/>
      <c r="H103" s="36">
        <v>86.8</v>
      </c>
      <c r="I103" s="36"/>
      <c r="J103" s="36"/>
      <c r="K103" s="60"/>
      <c r="L103" s="8">
        <v>87.8</v>
      </c>
      <c r="M103" s="36"/>
      <c r="N103" s="73"/>
      <c r="O103" s="44"/>
      <c r="P103" s="8">
        <v>87.8</v>
      </c>
      <c r="Q103" s="59"/>
    </row>
    <row r="104" spans="1:17" s="30" customFormat="1" ht="46.5" customHeight="1">
      <c r="A104" s="13" t="s">
        <v>180</v>
      </c>
      <c r="B104" s="16" t="s">
        <v>93</v>
      </c>
      <c r="C104" s="9" t="s">
        <v>6</v>
      </c>
      <c r="D104" s="29"/>
      <c r="E104" s="29"/>
      <c r="F104" s="36"/>
      <c r="G104" s="36"/>
      <c r="H104" s="36">
        <v>92.9</v>
      </c>
      <c r="I104" s="36"/>
      <c r="J104" s="36"/>
      <c r="K104" s="60"/>
      <c r="L104" s="8">
        <v>94.3</v>
      </c>
      <c r="M104" s="36"/>
      <c r="N104" s="73"/>
      <c r="O104" s="44"/>
      <c r="P104" s="8">
        <v>94.3</v>
      </c>
      <c r="Q104" s="59"/>
    </row>
    <row r="105" spans="1:17" s="30" customFormat="1" ht="46.5" customHeight="1">
      <c r="A105" s="13" t="s">
        <v>181</v>
      </c>
      <c r="B105" s="16" t="s">
        <v>97</v>
      </c>
      <c r="C105" s="9" t="s">
        <v>6</v>
      </c>
      <c r="D105" s="29"/>
      <c r="E105" s="29"/>
      <c r="F105" s="36"/>
      <c r="G105" s="36"/>
      <c r="H105" s="36">
        <v>87</v>
      </c>
      <c r="I105" s="36"/>
      <c r="J105" s="36"/>
      <c r="K105" s="60"/>
      <c r="L105" s="8">
        <v>87.9</v>
      </c>
      <c r="M105" s="36"/>
      <c r="N105" s="73"/>
      <c r="O105" s="44"/>
      <c r="P105" s="8">
        <v>87.9</v>
      </c>
      <c r="Q105" s="59"/>
    </row>
    <row r="106" spans="1:17" s="30" customFormat="1" ht="46.5" customHeight="1">
      <c r="A106" s="13" t="s">
        <v>182</v>
      </c>
      <c r="B106" s="16" t="s">
        <v>94</v>
      </c>
      <c r="C106" s="9" t="s">
        <v>6</v>
      </c>
      <c r="D106" s="29"/>
      <c r="E106" s="29"/>
      <c r="F106" s="36"/>
      <c r="G106" s="36"/>
      <c r="H106" s="36">
        <v>7.6</v>
      </c>
      <c r="I106" s="36"/>
      <c r="J106" s="36"/>
      <c r="K106" s="60"/>
      <c r="L106" s="8">
        <v>3.8</v>
      </c>
      <c r="M106" s="36"/>
      <c r="N106" s="73"/>
      <c r="O106" s="44"/>
      <c r="P106" s="8">
        <v>3.8</v>
      </c>
      <c r="Q106" s="59"/>
    </row>
    <row r="107" spans="1:17" ht="23.25" customHeight="1">
      <c r="A107" s="10" t="s">
        <v>183</v>
      </c>
      <c r="B107" s="98" t="s">
        <v>38</v>
      </c>
      <c r="C107" s="99"/>
      <c r="D107" s="9"/>
      <c r="E107" s="9"/>
      <c r="F107" s="9"/>
      <c r="G107" s="9"/>
      <c r="H107" s="9"/>
      <c r="I107" s="9"/>
      <c r="J107" s="7"/>
      <c r="K107" s="7"/>
      <c r="L107" s="43"/>
      <c r="M107" s="43"/>
      <c r="N107" s="7"/>
      <c r="O107" s="7"/>
      <c r="P107" s="7"/>
      <c r="Q107" s="7"/>
    </row>
    <row r="108" spans="1:17" ht="73.5" customHeight="1">
      <c r="A108" s="13" t="s">
        <v>184</v>
      </c>
      <c r="B108" s="22" t="s">
        <v>223</v>
      </c>
      <c r="C108" s="9" t="s">
        <v>39</v>
      </c>
      <c r="D108" s="9"/>
      <c r="E108" s="9"/>
      <c r="F108" s="74">
        <v>92232.6</v>
      </c>
      <c r="G108" s="37">
        <v>108.7</v>
      </c>
      <c r="H108" s="75">
        <v>89285.1</v>
      </c>
      <c r="I108" s="44">
        <v>107.4</v>
      </c>
      <c r="J108" s="76">
        <v>95027.2</v>
      </c>
      <c r="K108" s="37">
        <f>SUM(J108)/F108*100</f>
        <v>103.02994819619093</v>
      </c>
      <c r="L108" s="57">
        <v>93047.4</v>
      </c>
      <c r="M108" s="37">
        <f>SUM(L108)/H108*100</f>
        <v>104.21380499097832</v>
      </c>
      <c r="N108" s="77">
        <v>98828.3</v>
      </c>
      <c r="O108" s="37">
        <f>SUM(N108)/J108*100</f>
        <v>104.00001262796337</v>
      </c>
      <c r="P108" s="37">
        <v>96583.2</v>
      </c>
      <c r="Q108" s="37">
        <f>SUM(P108)/L108*100</f>
        <v>103.79999871033473</v>
      </c>
    </row>
    <row r="109" spans="1:17" ht="46.5" customHeight="1">
      <c r="A109" s="13" t="s">
        <v>185</v>
      </c>
      <c r="B109" s="22" t="s">
        <v>222</v>
      </c>
      <c r="C109" s="9" t="s">
        <v>39</v>
      </c>
      <c r="D109" s="9"/>
      <c r="E109" s="9"/>
      <c r="F109" s="42">
        <v>50100</v>
      </c>
      <c r="G109" s="37">
        <v>100.5</v>
      </c>
      <c r="H109" s="41">
        <v>49906.1</v>
      </c>
      <c r="I109" s="44">
        <v>100.2</v>
      </c>
      <c r="J109" s="78">
        <v>51352.5</v>
      </c>
      <c r="K109" s="37">
        <f>SUM(J109)/F109*100</f>
        <v>102.49999999999999</v>
      </c>
      <c r="L109" s="57">
        <v>50953</v>
      </c>
      <c r="M109" s="37">
        <f>SUM(L109)/H109*100</f>
        <v>102.09773955488409</v>
      </c>
      <c r="N109" s="77">
        <v>51540.5</v>
      </c>
      <c r="O109" s="37">
        <f>SUM(N109)/J109*100</f>
        <v>100.36609707414439</v>
      </c>
      <c r="P109" s="37">
        <v>51944.7</v>
      </c>
      <c r="Q109" s="37">
        <f>SUM(P109)/L109*100</f>
        <v>101.94630345612623</v>
      </c>
    </row>
    <row r="110" spans="1:17" ht="46.5" customHeight="1">
      <c r="A110" s="13" t="s">
        <v>186</v>
      </c>
      <c r="B110" s="16" t="s">
        <v>235</v>
      </c>
      <c r="C110" s="9" t="s">
        <v>39</v>
      </c>
      <c r="D110" s="9"/>
      <c r="E110" s="9"/>
      <c r="F110" s="7"/>
      <c r="G110" s="7"/>
      <c r="H110" s="43"/>
      <c r="I110" s="44"/>
      <c r="J110" s="7"/>
      <c r="K110" s="37"/>
      <c r="L110" s="57"/>
      <c r="M110" s="37"/>
      <c r="N110" s="45"/>
      <c r="O110" s="37"/>
      <c r="P110" s="37"/>
      <c r="Q110" s="37"/>
    </row>
    <row r="111" spans="1:17" ht="46.5" customHeight="1">
      <c r="A111" s="31" t="s">
        <v>187</v>
      </c>
      <c r="B111" s="32" t="s">
        <v>43</v>
      </c>
      <c r="C111" s="33" t="s">
        <v>6</v>
      </c>
      <c r="D111" s="24"/>
      <c r="E111" s="24" t="s">
        <v>84</v>
      </c>
      <c r="F111" s="74">
        <v>98.4</v>
      </c>
      <c r="G111" s="37"/>
      <c r="H111" s="38">
        <v>97.3</v>
      </c>
      <c r="I111" s="44"/>
      <c r="J111" s="76">
        <v>100.8</v>
      </c>
      <c r="K111" s="37"/>
      <c r="L111" s="57">
        <v>99.8</v>
      </c>
      <c r="M111" s="37"/>
      <c r="N111" s="77">
        <v>98.2</v>
      </c>
      <c r="O111" s="37"/>
      <c r="P111" s="37">
        <v>98.8</v>
      </c>
      <c r="Q111" s="37"/>
    </row>
    <row r="112" spans="1:17" ht="46.5" customHeight="1">
      <c r="A112" s="13" t="s">
        <v>188</v>
      </c>
      <c r="B112" s="16" t="s">
        <v>40</v>
      </c>
      <c r="C112" s="9" t="s">
        <v>39</v>
      </c>
      <c r="D112" s="9"/>
      <c r="E112" s="9"/>
      <c r="F112" s="42">
        <v>20492</v>
      </c>
      <c r="G112" s="39">
        <v>100.8</v>
      </c>
      <c r="H112" s="40">
        <v>20946.1</v>
      </c>
      <c r="I112" s="44">
        <v>103</v>
      </c>
      <c r="J112" s="42">
        <v>21629.8</v>
      </c>
      <c r="K112" s="37">
        <f>SUM(J112)/F112*100</f>
        <v>105.55241069685731</v>
      </c>
      <c r="L112" s="57">
        <v>22015.7</v>
      </c>
      <c r="M112" s="37">
        <f>SUM(L112)/H112*100</f>
        <v>105.10643986231327</v>
      </c>
      <c r="N112" s="45">
        <v>22632.1</v>
      </c>
      <c r="O112" s="37">
        <f>SUM(N112)/J112*100</f>
        <v>104.63388473309969</v>
      </c>
      <c r="P112" s="37">
        <v>22676.3</v>
      </c>
      <c r="Q112" s="37">
        <f>SUM(P112)/L112*100</f>
        <v>103.00058594548436</v>
      </c>
    </row>
    <row r="113" spans="1:17" ht="46.5" customHeight="1">
      <c r="A113" s="13" t="s">
        <v>189</v>
      </c>
      <c r="B113" s="16" t="s">
        <v>41</v>
      </c>
      <c r="C113" s="9" t="s">
        <v>6</v>
      </c>
      <c r="D113" s="9"/>
      <c r="E113" s="9" t="s">
        <v>84</v>
      </c>
      <c r="F113" s="42">
        <v>175</v>
      </c>
      <c r="G113" s="39"/>
      <c r="H113" s="40">
        <v>178.9</v>
      </c>
      <c r="I113" s="44"/>
      <c r="J113" s="42">
        <v>177.6</v>
      </c>
      <c r="K113" s="44"/>
      <c r="L113" s="57">
        <v>177.3</v>
      </c>
      <c r="M113" s="44"/>
      <c r="N113" s="45">
        <v>177.8</v>
      </c>
      <c r="O113" s="44"/>
      <c r="P113" s="46">
        <v>178.1</v>
      </c>
      <c r="Q113" s="44"/>
    </row>
    <row r="114" spans="1:17" ht="30" customHeight="1">
      <c r="A114" s="13" t="s">
        <v>190</v>
      </c>
      <c r="B114" s="22" t="s">
        <v>236</v>
      </c>
      <c r="C114" s="9" t="s">
        <v>42</v>
      </c>
      <c r="D114" s="9"/>
      <c r="E114" s="9"/>
      <c r="F114" s="7"/>
      <c r="G114" s="7"/>
      <c r="H114" s="43"/>
      <c r="I114" s="43"/>
      <c r="J114" s="79"/>
      <c r="K114" s="59"/>
      <c r="L114" s="40"/>
      <c r="M114" s="44"/>
      <c r="N114" s="78"/>
      <c r="O114" s="44"/>
      <c r="P114" s="42"/>
      <c r="Q114" s="44"/>
    </row>
    <row r="115" spans="1:17" ht="46.5" customHeight="1">
      <c r="A115" s="13" t="s">
        <v>191</v>
      </c>
      <c r="B115" s="16" t="s">
        <v>237</v>
      </c>
      <c r="C115" s="9" t="s">
        <v>42</v>
      </c>
      <c r="D115" s="9"/>
      <c r="E115" s="9"/>
      <c r="F115" s="9"/>
      <c r="G115" s="9"/>
      <c r="H115" s="9"/>
      <c r="I115" s="9"/>
      <c r="J115" s="7"/>
      <c r="K115" s="7"/>
      <c r="L115" s="43"/>
      <c r="M115" s="43"/>
      <c r="N115" s="7"/>
      <c r="O115" s="7"/>
      <c r="P115" s="7"/>
      <c r="Q115" s="7"/>
    </row>
    <row r="116" spans="1:17" ht="93" customHeight="1">
      <c r="A116" s="13" t="s">
        <v>192</v>
      </c>
      <c r="B116" s="22" t="s">
        <v>233</v>
      </c>
      <c r="C116" s="34" t="s">
        <v>58</v>
      </c>
      <c r="D116" s="9"/>
      <c r="E116" s="9"/>
      <c r="F116" s="9"/>
      <c r="G116" s="9"/>
      <c r="H116" s="9"/>
      <c r="I116" s="9"/>
      <c r="J116" s="7"/>
      <c r="K116" s="7"/>
      <c r="L116" s="43"/>
      <c r="M116" s="43"/>
      <c r="N116" s="7"/>
      <c r="O116" s="7"/>
      <c r="P116" s="7"/>
      <c r="Q116" s="7"/>
    </row>
    <row r="117" spans="1:17" ht="24">
      <c r="A117" s="19"/>
      <c r="B117" s="35" t="s">
        <v>249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ht="20.25">
      <c r="B118" s="5" t="s">
        <v>231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ht="20.25">
      <c r="B119" s="109" t="s">
        <v>238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5"/>
    </row>
    <row r="120" spans="2:17" ht="37.5" customHeight="1">
      <c r="B120" s="103" t="s">
        <v>232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</sheetData>
  <sheetProtection/>
  <mergeCells count="18">
    <mergeCell ref="B120:Q120"/>
    <mergeCell ref="B49:C49"/>
    <mergeCell ref="B19:C19"/>
    <mergeCell ref="B6:C6"/>
    <mergeCell ref="B10:C10"/>
    <mergeCell ref="B46:C46"/>
    <mergeCell ref="B30:C30"/>
    <mergeCell ref="B119:P119"/>
    <mergeCell ref="A2:Q2"/>
    <mergeCell ref="A3:Q3"/>
    <mergeCell ref="B86:C86"/>
    <mergeCell ref="B107:C107"/>
    <mergeCell ref="B52:C52"/>
    <mergeCell ref="B55:C55"/>
    <mergeCell ref="B67:C67"/>
    <mergeCell ref="B58:C58"/>
    <mergeCell ref="B71:C71"/>
    <mergeCell ref="B80:C8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2020-10-22T09:55:40Z</cp:lastPrinted>
  <dcterms:created xsi:type="dcterms:W3CDTF">2007-04-10T02:31:52Z</dcterms:created>
  <dcterms:modified xsi:type="dcterms:W3CDTF">2020-10-27T11:02:11Z</dcterms:modified>
  <cp:category/>
  <cp:version/>
  <cp:contentType/>
  <cp:contentStatus/>
</cp:coreProperties>
</file>