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0" windowWidth="16980" windowHeight="10305" tabRatio="637" activeTab="0"/>
  </bookViews>
  <sheets>
    <sheet name="Лист1" sheetId="1" r:id="rId1"/>
  </sheets>
  <definedNames>
    <definedName name="_xlnm.Print_Titles" localSheetId="0">'Лист1'!$5:$5</definedName>
    <definedName name="_xlnm.Print_Area" localSheetId="0">'Лист1'!$A$1:$K$120</definedName>
  </definedNames>
  <calcPr fullCalcOnLoad="1"/>
</workbook>
</file>

<file path=xl/sharedStrings.xml><?xml version="1.0" encoding="utf-8"?>
<sst xmlns="http://schemas.openxmlformats.org/spreadsheetml/2006/main" count="350" uniqueCount="252">
  <si>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</si>
  <si>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</si>
  <si>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</si>
  <si>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</si>
  <si>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</si>
  <si>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</si>
  <si>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</si>
  <si>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</si>
  <si>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</si>
  <si>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</si>
  <si>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</si>
  <si>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</si>
  <si>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</si>
  <si>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</si>
  <si>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</si>
  <si>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</si>
  <si>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</si>
  <si>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</si>
  <si>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</si>
  <si>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</si>
  <si>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</si>
  <si>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</si>
  <si>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</si>
  <si>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</si>
  <si>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</si>
  <si>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</si>
  <si>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</si>
  <si>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</si>
  <si>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</si>
  <si>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</si>
  <si>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</si>
  <si>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</si>
  <si>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</si>
  <si>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</si>
  <si>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</si>
  <si>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</si>
  <si>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</si>
  <si>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</si>
  <si>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</si>
  <si>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</si>
  <si>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</si>
  <si>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</si>
  <si>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</si>
  <si>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</si>
  <si>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</si>
  <si>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</si>
  <si>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</si>
  <si>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</si>
  <si>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</si>
  <si>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</si>
  <si>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</si>
  <si>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</si>
  <si>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</si>
  <si>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</si>
  <si>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</si>
  <si>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</si>
  <si>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</si>
  <si>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</si>
  <si>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</si>
  <si>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</si>
  <si>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</si>
  <si>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</si>
  <si>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</si>
  <si>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</si>
  <si>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</si>
  <si>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</si>
  <si>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</si>
  <si>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</si>
  <si>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</si>
  <si>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</si>
  <si>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</si>
  <si>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</si>
  <si>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</si>
  <si>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</si>
  <si>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</si>
  <si>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</si>
  <si>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</si>
  <si>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</si>
  <si>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</si>
  <si>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</si>
  <si>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</si>
  <si>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</si>
  <si>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</si>
  <si>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</si>
  <si>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</si>
  <si>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</si>
  <si>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</si>
  <si>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</si>
  <si>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</si>
  <si>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</si>
  <si>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</si>
  <si>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</si>
  <si>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</si>
  <si>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</si>
  <si>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</si>
  <si>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</si>
  <si>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</si>
  <si>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</si>
  <si>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</si>
  <si>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</si>
  <si>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</si>
  <si>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</si>
  <si>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</si>
  <si>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</si>
  <si>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</si>
  <si>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</si>
  <si>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</si>
  <si>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</si>
  <si>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</si>
  <si>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</si>
  <si>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</si>
  <si>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</si>
  <si>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</si>
  <si>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</si>
  <si>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</si>
  <si>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</si>
  <si>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</si>
  <si>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</si>
  <si>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</si>
  <si>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</si>
  <si>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</si>
  <si>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</si>
  <si>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</si>
  <si>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</si>
  <si>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</si>
  <si>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</si>
  <si>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</si>
  <si>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</si>
  <si>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</si>
  <si>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</si>
  <si>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</si>
  <si>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</si>
  <si>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</si>
  <si>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</si>
  <si>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</si>
  <si>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</si>
  <si>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</si>
  <si>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</si>
  <si>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</si>
  <si>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</si>
  <si>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</si>
  <si>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</si>
  <si>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</si>
  <si>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</si>
  <si>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</si>
  <si>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</si>
  <si>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</si>
  <si>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</si>
  <si>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</si>
  <si>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</si>
  <si>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</si>
  <si>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</si>
  <si>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</si>
  <si>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</si>
  <si>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</si>
  <si>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</si>
  <si>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</si>
  <si>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</si>
  <si>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</si>
  <si>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</si>
  <si>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</si>
  <si>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</si>
  <si>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</si>
  <si>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</si>
  <si>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</si>
  <si>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</si>
  <si>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</si>
  <si>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</si>
  <si>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</si>
  <si>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</si>
  <si>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</si>
  <si>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</si>
  <si>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</si>
  <si>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</si>
  <si>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</si>
  <si>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</si>
  <si>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</si>
  <si>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</si>
  <si>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</si>
  <si>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</si>
  <si>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</si>
  <si>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</si>
  <si>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</si>
  <si>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</si>
  <si>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</si>
  <si>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</si>
  <si>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</si>
  <si>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</si>
  <si>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</si>
  <si>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</si>
  <si>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</si>
  <si>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</si>
  <si>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</si>
  <si>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</si>
  <si>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</si>
  <si>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</si>
  <si>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</si>
  <si>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</si>
  <si>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</si>
  <si>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</si>
  <si>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</si>
  <si>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</si>
  <si>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</si>
  <si>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</si>
  <si>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</si>
  <si>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</si>
  <si>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</si>
  <si>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</si>
  <si>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</si>
  <si>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</si>
  <si>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</si>
  <si>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</si>
  <si>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</si>
  <si>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</si>
  <si>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</si>
  <si>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r>
      <t xml:space="preserve">  </t>
    </r>
    <r>
      <rPr>
        <vertAlign val="superscript"/>
        <sz val="14"/>
        <rFont val="Times New Roman"/>
        <family val="1"/>
      </rPr>
      <t xml:space="preserve">1 </t>
    </r>
    <r>
      <rPr>
        <sz val="14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</si>
  <si>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</si>
  <si>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</si>
  <si>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</si>
  <si>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</si>
  <si>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</si>
  <si>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</si>
  <si>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</si>
  <si>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</si>
  <si>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</si>
  <si>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r>
      <t xml:space="preserve">Темп роста 
января-марта    2009 года 
к январю- марту    2008 года, % </t>
    </r>
    <r>
      <rPr>
        <vertAlign val="superscript"/>
        <sz val="18"/>
        <rFont val="Times New Roman Cyr"/>
        <family val="1"/>
      </rPr>
      <t>1</t>
    </r>
  </si>
  <si>
    <r>
      <t>Естествен</t>
    </r>
    <r>
      <rPr>
        <sz val="18"/>
        <rFont val="Times New Roman Cyr"/>
        <family val="0"/>
      </rPr>
      <t>ный прирост (убыль)</t>
    </r>
    <r>
      <rPr>
        <sz val="18"/>
        <rFont val="Times New Roman Cyr"/>
        <family val="1"/>
      </rPr>
      <t xml:space="preserve"> населения</t>
    </r>
  </si>
  <si>
    <r>
      <t xml:space="preserve">Ввод </t>
    </r>
    <r>
      <rPr>
        <b/>
        <sz val="18"/>
        <rFont val="Times New Roman Cyr"/>
        <family val="0"/>
      </rPr>
      <t>в действие жилых домов</t>
    </r>
    <r>
      <rPr>
        <b/>
        <sz val="18"/>
        <rFont val="Times New Roman Cyr"/>
        <family val="1"/>
      </rPr>
      <t xml:space="preserve"> и объектов соцкультбыта:</t>
    </r>
  </si>
  <si>
    <t xml:space="preserve">% к предыдущему году </t>
  </si>
  <si>
    <t>Прибыль прибыльных предприятий*</t>
  </si>
  <si>
    <t>Кредиторская задолженность*</t>
  </si>
  <si>
    <t>Дебиторская задолженность*</t>
  </si>
  <si>
    <t xml:space="preserve"> 2016 год</t>
  </si>
  <si>
    <r>
      <t>Темп роста 2017 года к 2016 году, %</t>
    </r>
    <r>
      <rPr>
        <vertAlign val="superscript"/>
        <sz val="18"/>
        <rFont val="Times New Roman Cyr"/>
        <family val="0"/>
      </rPr>
      <t>1</t>
    </r>
  </si>
  <si>
    <t xml:space="preserve">* Статистическая информация размещается на сайте Тюменьстата за год. </t>
  </si>
  <si>
    <t>*** - В связи с переводом РЭГ ОГИБДД ОМВД России по городу Югорску на новую информационную систему "ФИС ГИБДД-М", получить информацию о всех зарегистрированных на территории города Югорска транспортных средствах, 
находящихся в собственности граждан, не представляется возможным.</t>
  </si>
  <si>
    <t>Количество транспортных средств в собственности граждан, зарегистрированных в установленном порядке, состоящих на учете ***</t>
  </si>
  <si>
    <t xml:space="preserve">     в действующих ценах каждого года**</t>
  </si>
  <si>
    <t>Потребительские расходы на душу населения**</t>
  </si>
  <si>
    <t>Оборот розничной торговли на 1 жителя**</t>
  </si>
  <si>
    <t>Объем реализации платных услуг на 1 жителя**</t>
  </si>
  <si>
    <t>**- Статистическая информация, начиная с 2016 года, отсутствует.</t>
  </si>
  <si>
    <r>
      <t>Темп роста 2016 года к   2015 году</t>
    </r>
    <r>
      <rPr>
        <vertAlign val="superscript"/>
        <sz val="18"/>
        <rFont val="Times New Roman Cyr"/>
        <family val="1"/>
      </rPr>
      <t>1</t>
    </r>
    <r>
      <rPr>
        <sz val="18"/>
        <rFont val="Times New Roman Cyr"/>
        <family val="1"/>
      </rPr>
      <t>, %</t>
    </r>
    <r>
      <rPr>
        <vertAlign val="superscript"/>
        <sz val="18"/>
        <rFont val="Times New Roman Cyr"/>
        <family val="1"/>
      </rPr>
      <t xml:space="preserve"> </t>
    </r>
  </si>
  <si>
    <t xml:space="preserve"> 2017 год</t>
  </si>
  <si>
    <t xml:space="preserve"> 2018 год
(оценка)</t>
  </si>
  <si>
    <r>
      <t>Темп роста 2018 года к 2017 году, %</t>
    </r>
    <r>
      <rPr>
        <vertAlign val="superscript"/>
        <sz val="18"/>
        <rFont val="Times New Roman Cyr"/>
        <family val="0"/>
      </rPr>
      <t>1</t>
    </r>
  </si>
  <si>
    <t xml:space="preserve">   - обеспечение электрической энергией, газом и паром; кондиционирование воздуха   </t>
  </si>
  <si>
    <t>3.8.</t>
  </si>
  <si>
    <t>3.9.</t>
  </si>
  <si>
    <t>водоснабжение, водоотведение, организация сбора и утилизации отходов, деятельность по ликвидации загрязнений</t>
  </si>
  <si>
    <t>социально-экономического развития МО городской округ город Югорск за 2018 год</t>
  </si>
  <si>
    <t>в 2,2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</si>
</sst>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#,##0.0"/>
    <numFmt numFmtId="183" formatCode="0.0000000"/>
    <numFmt numFmtId="184" formatCode="#,##0.000"/>
    <numFmt numFmtId="185" formatCode="#,##0.0000"/>
    <numFmt numFmtId="186" formatCode="0.000000000"/>
    <numFmt numFmtId="187" formatCode="0.00000000"/>
  </numFmts>
  <fonts count="60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8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sz val="18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color indexed="12"/>
      <name val="Times New Roman Cyr"/>
      <family val="1"/>
    </font>
    <font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2"/>
      <name val="Times New Roman Cyr"/>
      <family val="1"/>
    </font>
    <font>
      <sz val="16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FF"/>
      <name val="Times New Roman Cyr"/>
      <family val="1"/>
    </font>
    <font>
      <sz val="16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77" fontId="9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2" fontId="9" fillId="0" borderId="10" xfId="0" applyNumberFormat="1" applyFont="1" applyFill="1" applyBorder="1" applyAlignment="1">
      <alignment horizontal="center" vertical="center" wrapText="1"/>
    </xf>
    <xf numFmtId="182" fontId="9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82" fontId="9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82" fontId="20" fillId="0" borderId="12" xfId="0" applyNumberFormat="1" applyFont="1" applyFill="1" applyBorder="1" applyAlignment="1">
      <alignment horizontal="center"/>
    </xf>
    <xf numFmtId="182" fontId="20" fillId="0" borderId="10" xfId="0" applyNumberFormat="1" applyFont="1" applyFill="1" applyBorder="1" applyAlignment="1">
      <alignment horizontal="center" vertical="center"/>
    </xf>
    <xf numFmtId="182" fontId="20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 vertical="center" wrapText="1"/>
    </xf>
    <xf numFmtId="177" fontId="20" fillId="0" borderId="10" xfId="0" applyNumberFormat="1" applyFont="1" applyBorder="1" applyAlignment="1">
      <alignment horizont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0" xfId="0" applyNumberFormat="1" applyFont="1" applyBorder="1" applyAlignment="1" quotePrefix="1">
      <alignment horizontal="center" vertical="center"/>
    </xf>
    <xf numFmtId="184" fontId="20" fillId="0" borderId="12" xfId="0" applyNumberFormat="1" applyFont="1" applyFill="1" applyBorder="1" applyAlignment="1">
      <alignment horizontal="center" vertical="center"/>
    </xf>
    <xf numFmtId="177" fontId="20" fillId="0" borderId="10" xfId="0" applyNumberFormat="1" applyFont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177" fontId="20" fillId="0" borderId="13" xfId="0" applyNumberFormat="1" applyFont="1" applyBorder="1" applyAlignment="1">
      <alignment horizontal="center" vertical="center"/>
    </xf>
    <xf numFmtId="182" fontId="20" fillId="0" borderId="13" xfId="0" applyNumberFormat="1" applyFont="1" applyBorder="1" applyAlignment="1">
      <alignment horizontal="center" vertical="center"/>
    </xf>
    <xf numFmtId="182" fontId="20" fillId="32" borderId="13" xfId="0" applyNumberFormat="1" applyFont="1" applyFill="1" applyBorder="1" applyAlignment="1">
      <alignment horizontal="center" vertical="center"/>
    </xf>
    <xf numFmtId="182" fontId="20" fillId="33" borderId="10" xfId="0" applyNumberFormat="1" applyFont="1" applyFill="1" applyBorder="1" applyAlignment="1">
      <alignment horizontal="center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182" fontId="20" fillId="33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8" fontId="9" fillId="0" borderId="13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2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center" vertical="center" wrapText="1"/>
    </xf>
    <xf numFmtId="184" fontId="20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3" fontId="20" fillId="33" borderId="12" xfId="0" applyNumberFormat="1" applyFont="1" applyFill="1" applyBorder="1" applyAlignment="1">
      <alignment horizontal="center" vertical="center"/>
    </xf>
    <xf numFmtId="184" fontId="20" fillId="33" borderId="12" xfId="0" applyNumberFormat="1" applyFont="1" applyFill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182" fontId="20" fillId="0" borderId="12" xfId="0" applyNumberFormat="1" applyFont="1" applyFill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9" fillId="32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 vertical="center"/>
    </xf>
    <xf numFmtId="177" fontId="9" fillId="0" borderId="13" xfId="0" applyNumberFormat="1" applyFont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82" fontId="20" fillId="33" borderId="12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/>
    </xf>
    <xf numFmtId="177" fontId="9" fillId="0" borderId="13" xfId="0" applyNumberFormat="1" applyFont="1" applyFill="1" applyBorder="1" applyAlignment="1">
      <alignment horizontal="center" vertical="center"/>
    </xf>
    <xf numFmtId="177" fontId="20" fillId="0" borderId="13" xfId="0" applyNumberFormat="1" applyFont="1" applyFill="1" applyBorder="1" applyAlignment="1">
      <alignment horizontal="center"/>
    </xf>
    <xf numFmtId="184" fontId="9" fillId="0" borderId="10" xfId="0" applyNumberFormat="1" applyFont="1" applyFill="1" applyBorder="1" applyAlignment="1">
      <alignment horizontal="center"/>
    </xf>
    <xf numFmtId="178" fontId="9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14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zoomScale="59" zoomScaleNormal="59" zoomScaleSheetLayoutView="70" zoomScalePageLayoutView="50" workbookViewId="0" topLeftCell="A1">
      <pane ySplit="5" topLeftCell="A87" activePane="bottomLeft" state="frozen"/>
      <selection pane="topLeft" activeCell="A1" sqref="A1"/>
      <selection pane="bottomLeft" activeCell="K93" sqref="K93"/>
    </sheetView>
  </sheetViews>
  <sheetFormatPr defaultColWidth="9.00390625" defaultRowHeight="12.75"/>
  <cols>
    <col min="1" max="1" width="9.125" style="17" customWidth="1"/>
    <col min="2" max="2" width="62.375" style="17" customWidth="1"/>
    <col min="3" max="3" width="33.25390625" style="17" customWidth="1"/>
    <col min="4" max="4" width="9.875" style="17" hidden="1" customWidth="1"/>
    <col min="5" max="5" width="11.25390625" style="17" hidden="1" customWidth="1"/>
    <col min="6" max="6" width="18.00390625" style="17" customWidth="1"/>
    <col min="7" max="7" width="19.25390625" style="17" customWidth="1"/>
    <col min="8" max="8" width="17.875" style="17" customWidth="1"/>
    <col min="9" max="9" width="19.25390625" style="17" customWidth="1"/>
    <col min="10" max="10" width="18.25390625" style="17" customWidth="1"/>
    <col min="11" max="11" width="20.125" style="17" customWidth="1"/>
    <col min="12" max="16384" width="9.125" style="17" customWidth="1"/>
  </cols>
  <sheetData>
    <row r="1" spans="2:11" s="24" customFormat="1" ht="20.25">
      <c r="B1" s="28"/>
      <c r="C1" s="29"/>
      <c r="D1" s="29"/>
      <c r="E1" s="29"/>
      <c r="F1" s="29"/>
      <c r="G1" s="29"/>
      <c r="H1" s="29"/>
      <c r="I1" s="29"/>
      <c r="J1" s="30"/>
      <c r="K1" s="30"/>
    </row>
    <row r="2" spans="1:11" s="24" customFormat="1" ht="20.25" customHeight="1">
      <c r="A2" s="97" t="s">
        <v>76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s="24" customFormat="1" ht="20.25">
      <c r="A3" s="99" t="s">
        <v>250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2:9" ht="12.75">
      <c r="B4" s="31"/>
      <c r="C4" s="31"/>
      <c r="D4" s="31"/>
      <c r="E4" s="31"/>
      <c r="F4" s="31"/>
      <c r="G4" s="31"/>
      <c r="H4" s="31"/>
      <c r="I4" s="31"/>
    </row>
    <row r="5" spans="1:11" ht="209.25" customHeight="1">
      <c r="A5" s="32" t="s">
        <v>100</v>
      </c>
      <c r="B5" s="2" t="s">
        <v>0</v>
      </c>
      <c r="C5" s="2" t="s">
        <v>75</v>
      </c>
      <c r="D5" s="3" t="s">
        <v>82</v>
      </c>
      <c r="E5" s="3" t="s">
        <v>225</v>
      </c>
      <c r="F5" s="3" t="s">
        <v>232</v>
      </c>
      <c r="G5" s="3" t="s">
        <v>242</v>
      </c>
      <c r="H5" s="3" t="s">
        <v>243</v>
      </c>
      <c r="I5" s="3" t="s">
        <v>233</v>
      </c>
      <c r="J5" s="3" t="s">
        <v>244</v>
      </c>
      <c r="K5" s="3" t="s">
        <v>245</v>
      </c>
    </row>
    <row r="6" spans="1:11" ht="23.25" customHeight="1">
      <c r="A6" s="12" t="s">
        <v>101</v>
      </c>
      <c r="B6" s="110" t="s">
        <v>66</v>
      </c>
      <c r="C6" s="111"/>
      <c r="D6" s="3"/>
      <c r="E6" s="3"/>
      <c r="F6" s="3"/>
      <c r="G6" s="33"/>
      <c r="H6" s="3"/>
      <c r="I6" s="3"/>
      <c r="J6" s="34"/>
      <c r="K6" s="34"/>
    </row>
    <row r="7" spans="1:11" ht="46.5" customHeight="1">
      <c r="A7" s="13" t="s">
        <v>103</v>
      </c>
      <c r="B7" s="4" t="s">
        <v>221</v>
      </c>
      <c r="C7" s="7" t="s">
        <v>1</v>
      </c>
      <c r="D7" s="3"/>
      <c r="E7" s="3"/>
      <c r="F7" s="90">
        <v>36.9</v>
      </c>
      <c r="G7" s="53">
        <v>101.1</v>
      </c>
      <c r="H7" s="90">
        <v>37.3</v>
      </c>
      <c r="I7" s="53">
        <f>SUM(H7/F7)*100</f>
        <v>101.0840108401084</v>
      </c>
      <c r="J7" s="84">
        <v>37.6</v>
      </c>
      <c r="K7" s="53">
        <f>SUM(J7/H7)*100</f>
        <v>100.80428954423593</v>
      </c>
    </row>
    <row r="8" spans="1:11" ht="46.5" customHeight="1">
      <c r="A8" s="13" t="s">
        <v>104</v>
      </c>
      <c r="B8" s="6" t="s">
        <v>226</v>
      </c>
      <c r="C8" s="7" t="s">
        <v>77</v>
      </c>
      <c r="D8" s="3"/>
      <c r="E8" s="3"/>
      <c r="F8" s="77">
        <v>296</v>
      </c>
      <c r="G8" s="53">
        <v>102.4</v>
      </c>
      <c r="H8" s="77">
        <v>202</v>
      </c>
      <c r="I8" s="53">
        <f>SUM(H8/F8)*100</f>
        <v>68.24324324324324</v>
      </c>
      <c r="J8" s="84">
        <v>229</v>
      </c>
      <c r="K8" s="53">
        <f>SUM(J8/H8)*100</f>
        <v>113.36633663366335</v>
      </c>
    </row>
    <row r="9" spans="1:11" ht="46.5" customHeight="1">
      <c r="A9" s="13" t="s">
        <v>105</v>
      </c>
      <c r="B9" s="6" t="s">
        <v>64</v>
      </c>
      <c r="C9" s="7" t="s">
        <v>77</v>
      </c>
      <c r="D9" s="3"/>
      <c r="E9" s="3"/>
      <c r="F9" s="77">
        <v>120</v>
      </c>
      <c r="G9" s="53">
        <v>97.6</v>
      </c>
      <c r="H9" s="77">
        <v>59</v>
      </c>
      <c r="I9" s="53">
        <f>SUM(H9/F9)*100</f>
        <v>49.166666666666664</v>
      </c>
      <c r="J9" s="84">
        <v>60</v>
      </c>
      <c r="K9" s="53">
        <f>SUM(J9/H9)*100</f>
        <v>101.69491525423729</v>
      </c>
    </row>
    <row r="10" spans="1:11" ht="23.25" customHeight="1">
      <c r="A10" s="12" t="s">
        <v>102</v>
      </c>
      <c r="B10" s="100" t="s">
        <v>67</v>
      </c>
      <c r="C10" s="101"/>
      <c r="D10" s="3"/>
      <c r="E10" s="3"/>
      <c r="F10" s="48"/>
      <c r="G10" s="52"/>
      <c r="H10" s="48"/>
      <c r="I10" s="52"/>
      <c r="J10" s="35"/>
      <c r="K10" s="52"/>
    </row>
    <row r="11" spans="1:11" ht="72.75" customHeight="1">
      <c r="A11" s="13" t="s">
        <v>106</v>
      </c>
      <c r="B11" s="4" t="s">
        <v>51</v>
      </c>
      <c r="C11" s="5" t="s">
        <v>1</v>
      </c>
      <c r="D11" s="3"/>
      <c r="E11" s="3"/>
      <c r="F11" s="43">
        <v>17</v>
      </c>
      <c r="G11" s="53">
        <v>105.6</v>
      </c>
      <c r="H11" s="77">
        <v>16.48</v>
      </c>
      <c r="I11" s="53">
        <f>SUM(H11/F11)*100</f>
        <v>96.94117647058825</v>
      </c>
      <c r="J11" s="78">
        <v>14.4</v>
      </c>
      <c r="K11" s="53">
        <f>SUM(J11/H11)*100</f>
        <v>87.37864077669903</v>
      </c>
    </row>
    <row r="12" spans="1:11" ht="116.25" customHeight="1">
      <c r="A12" s="13" t="s">
        <v>107</v>
      </c>
      <c r="B12" s="4" t="s">
        <v>52</v>
      </c>
      <c r="C12" s="5" t="s">
        <v>1</v>
      </c>
      <c r="D12" s="3"/>
      <c r="E12" s="3"/>
      <c r="F12" s="43">
        <v>13.3</v>
      </c>
      <c r="G12" s="53">
        <v>98.5</v>
      </c>
      <c r="H12" s="43">
        <v>12.83</v>
      </c>
      <c r="I12" s="53">
        <f>SUM(H12/F12)*100</f>
        <v>96.46616541353383</v>
      </c>
      <c r="J12" s="78">
        <v>12.4</v>
      </c>
      <c r="K12" s="53">
        <f>SUM(J12/H12)*100</f>
        <v>96.64848012470772</v>
      </c>
    </row>
    <row r="13" spans="1:11" ht="93" customHeight="1">
      <c r="A13" s="13" t="s">
        <v>108</v>
      </c>
      <c r="B13" s="4" t="s">
        <v>86</v>
      </c>
      <c r="C13" s="5" t="s">
        <v>1</v>
      </c>
      <c r="D13" s="3"/>
      <c r="E13" s="3"/>
      <c r="F13" s="43">
        <v>1.809</v>
      </c>
      <c r="G13" s="53">
        <v>118.5</v>
      </c>
      <c r="H13" s="43">
        <v>1.999</v>
      </c>
      <c r="I13" s="53">
        <f>SUM(H13/F13)*100</f>
        <v>110.50304035378664</v>
      </c>
      <c r="J13" s="81">
        <v>1.527</v>
      </c>
      <c r="K13" s="53">
        <f aca="true" t="shared" si="0" ref="K13:K18">SUM(J13/H13)*100</f>
        <v>76.38819409704851</v>
      </c>
    </row>
    <row r="14" spans="1:11" ht="46.5" customHeight="1">
      <c r="A14" s="13" t="s">
        <v>109</v>
      </c>
      <c r="B14" s="4" t="s">
        <v>85</v>
      </c>
      <c r="C14" s="5" t="s">
        <v>1</v>
      </c>
      <c r="D14" s="3"/>
      <c r="E14" s="3"/>
      <c r="F14" s="68">
        <v>0.292</v>
      </c>
      <c r="G14" s="53">
        <v>121.1</v>
      </c>
      <c r="H14" s="68">
        <v>0.313</v>
      </c>
      <c r="I14" s="53">
        <f>SUM(H14/F14)*100</f>
        <v>107.19178082191783</v>
      </c>
      <c r="J14" s="55">
        <v>0.19</v>
      </c>
      <c r="K14" s="53">
        <f t="shared" si="0"/>
        <v>60.70287539936102</v>
      </c>
    </row>
    <row r="15" spans="1:11" ht="46.5" customHeight="1">
      <c r="A15" s="13" t="s">
        <v>110</v>
      </c>
      <c r="B15" s="4" t="s">
        <v>193</v>
      </c>
      <c r="C15" s="5" t="s">
        <v>6</v>
      </c>
      <c r="D15" s="3"/>
      <c r="E15" s="3" t="s">
        <v>84</v>
      </c>
      <c r="F15" s="43">
        <v>1.1</v>
      </c>
      <c r="G15" s="53"/>
      <c r="H15" s="43">
        <v>1.19</v>
      </c>
      <c r="I15" s="53"/>
      <c r="J15" s="79">
        <v>0.72</v>
      </c>
      <c r="K15" s="53"/>
    </row>
    <row r="16" spans="1:11" ht="46.5" customHeight="1">
      <c r="A16" s="13" t="s">
        <v>197</v>
      </c>
      <c r="B16" s="4" t="s">
        <v>194</v>
      </c>
      <c r="C16" s="5" t="s">
        <v>47</v>
      </c>
      <c r="D16" s="3"/>
      <c r="E16" s="3"/>
      <c r="F16" s="54">
        <f>SUM(F17:F18)</f>
        <v>758</v>
      </c>
      <c r="G16" s="53">
        <v>119.2</v>
      </c>
      <c r="H16" s="54">
        <f>SUM(H17:H18)</f>
        <v>813</v>
      </c>
      <c r="I16" s="53">
        <f>SUM(H16/F16)*100</f>
        <v>107.25593667546174</v>
      </c>
      <c r="J16" s="54">
        <f>SUM(J17:J18)</f>
        <v>804</v>
      </c>
      <c r="K16" s="53">
        <f t="shared" si="0"/>
        <v>98.8929889298893</v>
      </c>
    </row>
    <row r="17" spans="1:11" ht="23.25" customHeight="1">
      <c r="A17" s="13" t="s">
        <v>198</v>
      </c>
      <c r="B17" s="4" t="s">
        <v>195</v>
      </c>
      <c r="C17" s="5"/>
      <c r="D17" s="3"/>
      <c r="E17" s="3"/>
      <c r="F17" s="43">
        <v>166</v>
      </c>
      <c r="G17" s="53">
        <v>94.3</v>
      </c>
      <c r="H17" s="43">
        <v>181</v>
      </c>
      <c r="I17" s="53">
        <f>SUM(H17/F17)*100</f>
        <v>109.03614457831326</v>
      </c>
      <c r="J17" s="80">
        <v>193</v>
      </c>
      <c r="K17" s="53">
        <f t="shared" si="0"/>
        <v>106.62983425414365</v>
      </c>
    </row>
    <row r="18" spans="1:11" ht="23.25" customHeight="1">
      <c r="A18" s="13" t="s">
        <v>199</v>
      </c>
      <c r="B18" s="4" t="s">
        <v>196</v>
      </c>
      <c r="C18" s="5"/>
      <c r="D18" s="3"/>
      <c r="E18" s="3"/>
      <c r="F18" s="43">
        <v>592</v>
      </c>
      <c r="G18" s="53">
        <v>128.7</v>
      </c>
      <c r="H18" s="43">
        <v>632</v>
      </c>
      <c r="I18" s="53">
        <f>SUM(H18/F18)*100</f>
        <v>106.75675675675676</v>
      </c>
      <c r="J18" s="80">
        <v>611</v>
      </c>
      <c r="K18" s="53">
        <f t="shared" si="0"/>
        <v>96.67721518987342</v>
      </c>
    </row>
    <row r="19" spans="1:11" ht="92.25" customHeight="1">
      <c r="A19" s="12" t="s">
        <v>111</v>
      </c>
      <c r="B19" s="108" t="s">
        <v>70</v>
      </c>
      <c r="C19" s="109"/>
      <c r="D19" s="3"/>
      <c r="E19" s="3"/>
      <c r="F19" s="37"/>
      <c r="G19" s="37"/>
      <c r="H19" s="37"/>
      <c r="I19" s="49"/>
      <c r="J19" s="37"/>
      <c r="K19" s="36"/>
    </row>
    <row r="20" spans="1:11" ht="22.5" customHeight="1">
      <c r="A20" s="13"/>
      <c r="B20" s="6" t="s">
        <v>2</v>
      </c>
      <c r="C20" s="7" t="s">
        <v>3</v>
      </c>
      <c r="D20" s="3"/>
      <c r="E20" s="3" t="s">
        <v>84</v>
      </c>
      <c r="F20" s="51">
        <f>SUM(F24+F26+F28)</f>
        <v>1074</v>
      </c>
      <c r="G20" s="51"/>
      <c r="H20" s="51">
        <f>SUM(H24+H26+H28)</f>
        <v>1111.9</v>
      </c>
      <c r="I20" s="51"/>
      <c r="J20" s="51">
        <f>SUM(J24+J26+J28)</f>
        <v>1396.8</v>
      </c>
      <c r="K20" s="36"/>
    </row>
    <row r="21" spans="1:11" ht="51" customHeight="1">
      <c r="A21" s="13" t="s">
        <v>112</v>
      </c>
      <c r="B21" s="6" t="s">
        <v>54</v>
      </c>
      <c r="C21" s="7" t="s">
        <v>55</v>
      </c>
      <c r="D21" s="3"/>
      <c r="E21" s="3"/>
      <c r="F21" s="50">
        <v>93.4</v>
      </c>
      <c r="G21" s="58"/>
      <c r="H21" s="44">
        <f>SUM(H20/F20)/1.077*100</f>
        <v>96.127078978264</v>
      </c>
      <c r="I21" s="45"/>
      <c r="J21" s="36">
        <f>SUM(J20/H20)/1.061*100</f>
        <v>118.4003843604688</v>
      </c>
      <c r="K21" s="36"/>
    </row>
    <row r="22" spans="1:11" ht="23.25">
      <c r="A22" s="13" t="s">
        <v>113</v>
      </c>
      <c r="B22" s="6" t="s">
        <v>4</v>
      </c>
      <c r="C22" s="7"/>
      <c r="D22" s="3"/>
      <c r="E22" s="3" t="s">
        <v>84</v>
      </c>
      <c r="F22" s="50"/>
      <c r="G22" s="58"/>
      <c r="H22" s="45"/>
      <c r="I22" s="45"/>
      <c r="J22" s="36"/>
      <c r="K22" s="36"/>
    </row>
    <row r="23" spans="1:11" ht="46.5" customHeight="1">
      <c r="A23" s="13" t="s">
        <v>114</v>
      </c>
      <c r="B23" s="6" t="s">
        <v>56</v>
      </c>
      <c r="C23" s="7" t="s">
        <v>55</v>
      </c>
      <c r="D23" s="3"/>
      <c r="E23" s="3" t="s">
        <v>84</v>
      </c>
      <c r="F23" s="50"/>
      <c r="G23" s="58"/>
      <c r="H23" s="45"/>
      <c r="I23" s="45"/>
      <c r="J23" s="36"/>
      <c r="K23" s="36"/>
    </row>
    <row r="24" spans="1:11" ht="23.25">
      <c r="A24" s="13" t="s">
        <v>115</v>
      </c>
      <c r="B24" s="6" t="s">
        <v>5</v>
      </c>
      <c r="C24" s="7" t="s">
        <v>3</v>
      </c>
      <c r="D24" s="3"/>
      <c r="E24" s="3" t="s">
        <v>84</v>
      </c>
      <c r="F24" s="50">
        <v>402.9</v>
      </c>
      <c r="G24" s="58"/>
      <c r="H24" s="44">
        <v>452</v>
      </c>
      <c r="I24" s="44"/>
      <c r="J24" s="36">
        <v>729.6</v>
      </c>
      <c r="K24" s="36"/>
    </row>
    <row r="25" spans="1:11" ht="53.25" customHeight="1">
      <c r="A25" s="13" t="s">
        <v>116</v>
      </c>
      <c r="B25" s="6" t="s">
        <v>56</v>
      </c>
      <c r="C25" s="7" t="s">
        <v>55</v>
      </c>
      <c r="D25" s="3"/>
      <c r="E25" s="3" t="s">
        <v>84</v>
      </c>
      <c r="F25" s="50">
        <v>93.4</v>
      </c>
      <c r="G25" s="58"/>
      <c r="H25" s="45">
        <v>107.9</v>
      </c>
      <c r="I25" s="45"/>
      <c r="J25" s="36">
        <f>SUM(J24/H24)/1.074*100</f>
        <v>150.29416126959015</v>
      </c>
      <c r="K25" s="36"/>
    </row>
    <row r="26" spans="1:11" ht="69.75">
      <c r="A26" s="13" t="s">
        <v>117</v>
      </c>
      <c r="B26" s="6" t="s">
        <v>246</v>
      </c>
      <c r="C26" s="7" t="s">
        <v>3</v>
      </c>
      <c r="D26" s="3"/>
      <c r="E26" s="3" t="s">
        <v>84</v>
      </c>
      <c r="F26" s="51">
        <v>524.1</v>
      </c>
      <c r="G26" s="58"/>
      <c r="H26" s="44">
        <v>511</v>
      </c>
      <c r="I26" s="44"/>
      <c r="J26" s="36">
        <v>507.2</v>
      </c>
      <c r="K26" s="36"/>
    </row>
    <row r="27" spans="1:11" ht="46.5">
      <c r="A27" s="13" t="s">
        <v>118</v>
      </c>
      <c r="B27" s="6" t="s">
        <v>56</v>
      </c>
      <c r="C27" s="7" t="s">
        <v>55</v>
      </c>
      <c r="D27" s="3"/>
      <c r="E27" s="3" t="s">
        <v>84</v>
      </c>
      <c r="F27" s="51">
        <v>89</v>
      </c>
      <c r="G27" s="58"/>
      <c r="H27" s="45">
        <v>92.5</v>
      </c>
      <c r="I27" s="45"/>
      <c r="J27" s="36">
        <f>SUM(J26/H26/1.043)*100</f>
        <v>95.16429537706414</v>
      </c>
      <c r="K27" s="36"/>
    </row>
    <row r="28" spans="1:11" ht="93">
      <c r="A28" s="13" t="s">
        <v>247</v>
      </c>
      <c r="B28" s="6" t="s">
        <v>249</v>
      </c>
      <c r="C28" s="7" t="s">
        <v>3</v>
      </c>
      <c r="D28" s="3"/>
      <c r="E28" s="3"/>
      <c r="F28" s="51">
        <v>147</v>
      </c>
      <c r="G28" s="58"/>
      <c r="H28" s="45">
        <v>148.9</v>
      </c>
      <c r="I28" s="45"/>
      <c r="J28" s="36">
        <v>160</v>
      </c>
      <c r="K28" s="36"/>
    </row>
    <row r="29" spans="1:11" ht="46.5">
      <c r="A29" s="13" t="s">
        <v>248</v>
      </c>
      <c r="B29" s="6" t="s">
        <v>56</v>
      </c>
      <c r="C29" s="7" t="s">
        <v>55</v>
      </c>
      <c r="D29" s="3"/>
      <c r="E29" s="3"/>
      <c r="F29" s="50">
        <v>100.2</v>
      </c>
      <c r="G29" s="58"/>
      <c r="H29" s="44">
        <f>SUM(H28/F28)/1.142*100</f>
        <v>88.69747548756807</v>
      </c>
      <c r="I29" s="45"/>
      <c r="J29" s="36">
        <f>SUM(J28/H28)/1.061*100</f>
        <v>101.27678375317835</v>
      </c>
      <c r="K29" s="36"/>
    </row>
    <row r="30" spans="1:11" ht="23.25">
      <c r="A30" s="12" t="s">
        <v>119</v>
      </c>
      <c r="B30" s="102" t="s">
        <v>7</v>
      </c>
      <c r="C30" s="101"/>
      <c r="D30" s="3"/>
      <c r="E30" s="3"/>
      <c r="F30" s="22"/>
      <c r="G30" s="22"/>
      <c r="H30" s="49"/>
      <c r="I30" s="49"/>
      <c r="J30" s="23"/>
      <c r="K30" s="23"/>
    </row>
    <row r="31" spans="1:11" ht="24" customHeight="1">
      <c r="A31" s="13" t="s">
        <v>120</v>
      </c>
      <c r="B31" s="6" t="s">
        <v>45</v>
      </c>
      <c r="C31" s="7" t="s">
        <v>8</v>
      </c>
      <c r="D31" s="3"/>
      <c r="E31" s="3"/>
      <c r="F31" s="22"/>
      <c r="G31" s="22"/>
      <c r="H31" s="49"/>
      <c r="I31" s="49"/>
      <c r="J31" s="22"/>
      <c r="K31" s="22"/>
    </row>
    <row r="32" spans="1:11" ht="29.25" customHeight="1">
      <c r="A32" s="13" t="s">
        <v>121</v>
      </c>
      <c r="B32" s="6" t="s">
        <v>222</v>
      </c>
      <c r="C32" s="7" t="s">
        <v>9</v>
      </c>
      <c r="D32" s="3"/>
      <c r="E32" s="3"/>
      <c r="F32" s="22"/>
      <c r="G32" s="22"/>
      <c r="H32" s="49"/>
      <c r="I32" s="49"/>
      <c r="J32" s="22"/>
      <c r="K32" s="22"/>
    </row>
    <row r="33" spans="1:11" ht="25.5" customHeight="1">
      <c r="A33" s="13" t="s">
        <v>122</v>
      </c>
      <c r="B33" s="6" t="s">
        <v>10</v>
      </c>
      <c r="C33" s="7" t="s">
        <v>11</v>
      </c>
      <c r="D33" s="3"/>
      <c r="E33" s="3"/>
      <c r="F33" s="22"/>
      <c r="G33" s="22"/>
      <c r="H33" s="49"/>
      <c r="I33" s="49"/>
      <c r="J33" s="22"/>
      <c r="K33" s="22"/>
    </row>
    <row r="34" spans="1:11" ht="27" customHeight="1">
      <c r="A34" s="13" t="s">
        <v>123</v>
      </c>
      <c r="B34" s="6" t="s">
        <v>44</v>
      </c>
      <c r="C34" s="7" t="s">
        <v>12</v>
      </c>
      <c r="D34" s="3"/>
      <c r="E34" s="3"/>
      <c r="F34" s="22"/>
      <c r="G34" s="22"/>
      <c r="H34" s="49"/>
      <c r="I34" s="49"/>
      <c r="J34" s="22"/>
      <c r="K34" s="22"/>
    </row>
    <row r="35" spans="1:11" ht="28.5" customHeight="1">
      <c r="A35" s="13" t="s">
        <v>124</v>
      </c>
      <c r="B35" s="6" t="s">
        <v>219</v>
      </c>
      <c r="C35" s="7" t="s">
        <v>12</v>
      </c>
      <c r="D35" s="3"/>
      <c r="E35" s="3"/>
      <c r="F35" s="22">
        <v>68.5</v>
      </c>
      <c r="G35" s="22">
        <v>116.3</v>
      </c>
      <c r="H35" s="45">
        <v>66.6</v>
      </c>
      <c r="I35" s="44">
        <v>97.2</v>
      </c>
      <c r="J35" s="22">
        <v>92.3</v>
      </c>
      <c r="K35" s="36">
        <f>J35/H35*100</f>
        <v>138.5885885885886</v>
      </c>
    </row>
    <row r="36" spans="1:11" ht="27.75" customHeight="1">
      <c r="A36" s="13" t="s">
        <v>125</v>
      </c>
      <c r="B36" s="6" t="s">
        <v>99</v>
      </c>
      <c r="C36" s="7" t="s">
        <v>12</v>
      </c>
      <c r="D36" s="3"/>
      <c r="E36" s="3"/>
      <c r="F36" s="22"/>
      <c r="G36" s="22"/>
      <c r="H36" s="45"/>
      <c r="I36" s="44"/>
      <c r="J36" s="22"/>
      <c r="K36" s="36"/>
    </row>
    <row r="37" spans="1:11" ht="27" customHeight="1">
      <c r="A37" s="13" t="s">
        <v>126</v>
      </c>
      <c r="B37" s="6" t="s">
        <v>13</v>
      </c>
      <c r="C37" s="7" t="s">
        <v>12</v>
      </c>
      <c r="D37" s="3"/>
      <c r="E37" s="3"/>
      <c r="F37" s="22">
        <v>18.4</v>
      </c>
      <c r="G37" s="22">
        <v>171.4</v>
      </c>
      <c r="H37" s="45">
        <v>25.1</v>
      </c>
      <c r="I37" s="44">
        <v>136.4</v>
      </c>
      <c r="J37" s="22">
        <v>28.9</v>
      </c>
      <c r="K37" s="36">
        <f>J37/H37*100</f>
        <v>115.13944223107569</v>
      </c>
    </row>
    <row r="38" spans="1:11" ht="25.5" customHeight="1">
      <c r="A38" s="13" t="s">
        <v>200</v>
      </c>
      <c r="B38" s="6" t="s">
        <v>208</v>
      </c>
      <c r="C38" s="7" t="s">
        <v>29</v>
      </c>
      <c r="D38" s="3"/>
      <c r="E38" s="3"/>
      <c r="F38" s="22"/>
      <c r="G38" s="22"/>
      <c r="H38" s="49"/>
      <c r="I38" s="49"/>
      <c r="J38" s="22"/>
      <c r="K38" s="22"/>
    </row>
    <row r="39" spans="1:11" ht="25.5" customHeight="1">
      <c r="A39" s="13" t="s">
        <v>201</v>
      </c>
      <c r="B39" s="6" t="s">
        <v>207</v>
      </c>
      <c r="C39" s="7" t="s">
        <v>29</v>
      </c>
      <c r="D39" s="3"/>
      <c r="E39" s="3"/>
      <c r="F39" s="22"/>
      <c r="G39" s="22"/>
      <c r="H39" s="49"/>
      <c r="I39" s="49"/>
      <c r="J39" s="22"/>
      <c r="K39" s="22"/>
    </row>
    <row r="40" spans="1:11" ht="27" customHeight="1">
      <c r="A40" s="13" t="s">
        <v>202</v>
      </c>
      <c r="B40" s="6" t="s">
        <v>209</v>
      </c>
      <c r="C40" s="7" t="s">
        <v>217</v>
      </c>
      <c r="D40" s="3"/>
      <c r="E40" s="3"/>
      <c r="F40" s="22"/>
      <c r="G40" s="22"/>
      <c r="H40" s="49"/>
      <c r="I40" s="49"/>
      <c r="J40" s="22"/>
      <c r="K40" s="22"/>
    </row>
    <row r="41" spans="1:11" ht="25.5" customHeight="1">
      <c r="A41" s="13" t="s">
        <v>203</v>
      </c>
      <c r="B41" s="6" t="s">
        <v>211</v>
      </c>
      <c r="C41" s="7" t="s">
        <v>216</v>
      </c>
      <c r="D41" s="3"/>
      <c r="E41" s="3"/>
      <c r="F41" s="22"/>
      <c r="G41" s="22"/>
      <c r="H41" s="49"/>
      <c r="I41" s="49"/>
      <c r="J41" s="22"/>
      <c r="K41" s="22"/>
    </row>
    <row r="42" spans="1:11" ht="22.5" customHeight="1">
      <c r="A42" s="13" t="s">
        <v>204</v>
      </c>
      <c r="B42" s="6" t="s">
        <v>210</v>
      </c>
      <c r="C42" s="7" t="s">
        <v>218</v>
      </c>
      <c r="D42" s="3"/>
      <c r="E42" s="3"/>
      <c r="F42" s="22"/>
      <c r="G42" s="22"/>
      <c r="H42" s="49"/>
      <c r="I42" s="49"/>
      <c r="J42" s="22"/>
      <c r="K42" s="22"/>
    </row>
    <row r="43" spans="1:11" ht="27" customHeight="1">
      <c r="A43" s="13" t="s">
        <v>205</v>
      </c>
      <c r="B43" s="6" t="s">
        <v>212</v>
      </c>
      <c r="C43" s="7" t="s">
        <v>218</v>
      </c>
      <c r="D43" s="3"/>
      <c r="E43" s="3"/>
      <c r="F43" s="22"/>
      <c r="G43" s="22"/>
      <c r="H43" s="49"/>
      <c r="I43" s="49"/>
      <c r="J43" s="22"/>
      <c r="K43" s="22"/>
    </row>
    <row r="44" spans="1:11" ht="25.5" customHeight="1">
      <c r="A44" s="13" t="s">
        <v>206</v>
      </c>
      <c r="B44" s="6" t="s">
        <v>213</v>
      </c>
      <c r="C44" s="7" t="s">
        <v>218</v>
      </c>
      <c r="D44" s="3"/>
      <c r="E44" s="3"/>
      <c r="F44" s="22"/>
      <c r="G44" s="22"/>
      <c r="H44" s="49"/>
      <c r="I44" s="49"/>
      <c r="J44" s="22"/>
      <c r="K44" s="22"/>
    </row>
    <row r="45" spans="1:11" ht="49.5" customHeight="1">
      <c r="A45" s="13" t="s">
        <v>220</v>
      </c>
      <c r="B45" s="6" t="s">
        <v>214</v>
      </c>
      <c r="C45" s="7" t="s">
        <v>29</v>
      </c>
      <c r="D45" s="3"/>
      <c r="E45" s="3"/>
      <c r="F45" s="22"/>
      <c r="G45" s="22"/>
      <c r="H45" s="49"/>
      <c r="I45" s="49"/>
      <c r="J45" s="22"/>
      <c r="K45" s="22"/>
    </row>
    <row r="46" spans="1:11" ht="24.75" customHeight="1">
      <c r="A46" s="12" t="s">
        <v>127</v>
      </c>
      <c r="B46" s="100" t="s">
        <v>71</v>
      </c>
      <c r="C46" s="101"/>
      <c r="D46" s="3"/>
      <c r="E46" s="3"/>
      <c r="F46" s="37"/>
      <c r="G46" s="37"/>
      <c r="H46" s="45"/>
      <c r="I46" s="44"/>
      <c r="J46" s="36"/>
      <c r="K46" s="23"/>
    </row>
    <row r="47" spans="1:11" ht="28.5" customHeight="1">
      <c r="A47" s="13"/>
      <c r="B47" s="6" t="s">
        <v>2</v>
      </c>
      <c r="C47" s="7" t="s">
        <v>14</v>
      </c>
      <c r="D47" s="3"/>
      <c r="E47" s="3" t="s">
        <v>84</v>
      </c>
      <c r="F47" s="37">
        <v>1192.3</v>
      </c>
      <c r="G47" s="62"/>
      <c r="H47" s="45">
        <v>1603.2</v>
      </c>
      <c r="I47" s="44"/>
      <c r="J47" s="36">
        <v>1722.2</v>
      </c>
      <c r="K47" s="36"/>
    </row>
    <row r="48" spans="1:11" ht="23.25" customHeight="1">
      <c r="A48" s="13" t="s">
        <v>128</v>
      </c>
      <c r="B48" s="15" t="s">
        <v>53</v>
      </c>
      <c r="C48" s="16" t="s">
        <v>57</v>
      </c>
      <c r="D48" s="3"/>
      <c r="E48" s="3" t="s">
        <v>84</v>
      </c>
      <c r="F48" s="37">
        <v>42.2</v>
      </c>
      <c r="G48" s="62"/>
      <c r="H48" s="44">
        <v>127.7</v>
      </c>
      <c r="I48" s="45"/>
      <c r="J48" s="36">
        <f>SUM(J47/H47)/1.049*100</f>
        <v>102.40481858018948</v>
      </c>
      <c r="K48" s="36"/>
    </row>
    <row r="49" spans="1:11" ht="52.5" customHeight="1">
      <c r="A49" s="12" t="s">
        <v>129</v>
      </c>
      <c r="B49" s="102" t="s">
        <v>72</v>
      </c>
      <c r="C49" s="101"/>
      <c r="D49" s="3"/>
      <c r="E49" s="3"/>
      <c r="F49" s="37"/>
      <c r="G49" s="62"/>
      <c r="H49" s="45"/>
      <c r="I49" s="45"/>
      <c r="J49" s="36"/>
      <c r="K49" s="36"/>
    </row>
    <row r="50" spans="1:11" ht="23.25">
      <c r="A50" s="13"/>
      <c r="B50" s="6" t="s">
        <v>2</v>
      </c>
      <c r="C50" s="7" t="s">
        <v>15</v>
      </c>
      <c r="D50" s="3"/>
      <c r="E50" s="3" t="s">
        <v>84</v>
      </c>
      <c r="F50" s="37">
        <v>854.4</v>
      </c>
      <c r="G50" s="62"/>
      <c r="H50" s="47">
        <v>454.9</v>
      </c>
      <c r="I50" s="85"/>
      <c r="J50" s="47">
        <v>40.2</v>
      </c>
      <c r="K50" s="85"/>
    </row>
    <row r="51" spans="1:11" ht="51" customHeight="1">
      <c r="A51" s="13" t="s">
        <v>130</v>
      </c>
      <c r="B51" s="15" t="s">
        <v>53</v>
      </c>
      <c r="C51" s="16" t="s">
        <v>228</v>
      </c>
      <c r="D51" s="3"/>
      <c r="E51" s="3" t="s">
        <v>84</v>
      </c>
      <c r="F51" s="62">
        <v>41.1</v>
      </c>
      <c r="G51" s="62"/>
      <c r="H51" s="46">
        <v>50.9</v>
      </c>
      <c r="I51" s="59"/>
      <c r="J51" s="86">
        <f>SUM(J50/H50)/1.052*100</f>
        <v>8.400291878798416</v>
      </c>
      <c r="K51" s="59"/>
    </row>
    <row r="52" spans="1:11" ht="24" customHeight="1">
      <c r="A52" s="12" t="s">
        <v>131</v>
      </c>
      <c r="B52" s="100" t="s">
        <v>73</v>
      </c>
      <c r="C52" s="101"/>
      <c r="D52" s="3"/>
      <c r="E52" s="3"/>
      <c r="F52" s="63"/>
      <c r="G52" s="63"/>
      <c r="H52" s="83"/>
      <c r="I52" s="82"/>
      <c r="J52" s="83"/>
      <c r="K52" s="82"/>
    </row>
    <row r="53" spans="1:11" ht="46.5">
      <c r="A53" s="13"/>
      <c r="B53" s="6" t="s">
        <v>237</v>
      </c>
      <c r="C53" s="7" t="s">
        <v>15</v>
      </c>
      <c r="D53" s="3"/>
      <c r="E53" s="3" t="s">
        <v>84</v>
      </c>
      <c r="F53" s="22"/>
      <c r="G53" s="63"/>
      <c r="H53" s="48"/>
      <c r="I53" s="82"/>
      <c r="J53" s="48"/>
      <c r="K53" s="82"/>
    </row>
    <row r="54" spans="1:11" ht="49.5" customHeight="1">
      <c r="A54" s="13" t="s">
        <v>132</v>
      </c>
      <c r="B54" s="15" t="s">
        <v>53</v>
      </c>
      <c r="C54" s="16" t="s">
        <v>228</v>
      </c>
      <c r="D54" s="3"/>
      <c r="E54" s="3" t="s">
        <v>84</v>
      </c>
      <c r="F54" s="63"/>
      <c r="G54" s="63"/>
      <c r="H54" s="43"/>
      <c r="I54" s="59"/>
      <c r="J54" s="46"/>
      <c r="K54" s="59"/>
    </row>
    <row r="55" spans="1:11" ht="24" customHeight="1">
      <c r="A55" s="12" t="s">
        <v>133</v>
      </c>
      <c r="B55" s="100" t="s">
        <v>74</v>
      </c>
      <c r="C55" s="101"/>
      <c r="D55" s="3"/>
      <c r="E55" s="3"/>
      <c r="F55" s="63"/>
      <c r="G55" s="63"/>
      <c r="H55" s="43"/>
      <c r="I55" s="59"/>
      <c r="J55" s="43"/>
      <c r="K55" s="59"/>
    </row>
    <row r="56" spans="1:11" ht="27" customHeight="1">
      <c r="A56" s="13"/>
      <c r="B56" s="6" t="s">
        <v>237</v>
      </c>
      <c r="C56" s="7" t="s">
        <v>15</v>
      </c>
      <c r="D56" s="3"/>
      <c r="E56" s="3" t="s">
        <v>84</v>
      </c>
      <c r="F56" s="22"/>
      <c r="G56" s="63"/>
      <c r="H56" s="43"/>
      <c r="I56" s="59"/>
      <c r="J56" s="43"/>
      <c r="K56" s="59"/>
    </row>
    <row r="57" spans="1:11" ht="48" customHeight="1">
      <c r="A57" s="13" t="s">
        <v>134</v>
      </c>
      <c r="B57" s="15" t="s">
        <v>53</v>
      </c>
      <c r="C57" s="16" t="s">
        <v>228</v>
      </c>
      <c r="D57" s="3"/>
      <c r="E57" s="3" t="s">
        <v>84</v>
      </c>
      <c r="F57" s="63"/>
      <c r="G57" s="63"/>
      <c r="H57" s="68"/>
      <c r="I57" s="59"/>
      <c r="J57" s="68"/>
      <c r="K57" s="59"/>
    </row>
    <row r="58" spans="1:11" ht="55.5" customHeight="1">
      <c r="A58" s="12" t="s">
        <v>135</v>
      </c>
      <c r="B58" s="103" t="s">
        <v>16</v>
      </c>
      <c r="C58" s="104"/>
      <c r="D58" s="3"/>
      <c r="E58" s="3"/>
      <c r="F58" s="70"/>
      <c r="G58" s="70"/>
      <c r="H58" s="43"/>
      <c r="I58" s="59"/>
      <c r="J58" s="43"/>
      <c r="K58" s="59"/>
    </row>
    <row r="59" spans="1:11" ht="47.25" customHeight="1">
      <c r="A59" s="13"/>
      <c r="B59" s="6" t="s">
        <v>2</v>
      </c>
      <c r="C59" s="7" t="s">
        <v>3</v>
      </c>
      <c r="D59" s="3"/>
      <c r="E59" s="3" t="s">
        <v>84</v>
      </c>
      <c r="F59" s="37">
        <v>269.2</v>
      </c>
      <c r="G59" s="37"/>
      <c r="H59" s="59">
        <v>276.3</v>
      </c>
      <c r="I59" s="87"/>
      <c r="J59" s="87">
        <v>290.2</v>
      </c>
      <c r="K59" s="87"/>
    </row>
    <row r="60" spans="1:11" ht="44.25" customHeight="1">
      <c r="A60" s="13" t="s">
        <v>136</v>
      </c>
      <c r="B60" s="6" t="s">
        <v>83</v>
      </c>
      <c r="C60" s="7" t="s">
        <v>55</v>
      </c>
      <c r="D60" s="3"/>
      <c r="E60" s="3" t="s">
        <v>84</v>
      </c>
      <c r="F60" s="37">
        <v>117</v>
      </c>
      <c r="G60" s="37"/>
      <c r="H60" s="88">
        <v>102.6</v>
      </c>
      <c r="I60" s="59"/>
      <c r="J60" s="93">
        <v>105</v>
      </c>
      <c r="K60" s="94"/>
    </row>
    <row r="61" spans="1:11" ht="24" customHeight="1">
      <c r="A61" s="13" t="s">
        <v>137</v>
      </c>
      <c r="B61" s="6" t="s">
        <v>17</v>
      </c>
      <c r="C61" s="7" t="s">
        <v>18</v>
      </c>
      <c r="D61" s="3"/>
      <c r="E61" s="3"/>
      <c r="F61" s="73">
        <v>3.087</v>
      </c>
      <c r="G61" s="37">
        <v>125.6</v>
      </c>
      <c r="H61" s="43">
        <v>3.211</v>
      </c>
      <c r="I61" s="59">
        <f>H61/F61*100</f>
        <v>104.01684483317135</v>
      </c>
      <c r="J61" s="96">
        <v>3.3766</v>
      </c>
      <c r="K61" s="94">
        <f>J61/H61*100</f>
        <v>105.15727187791965</v>
      </c>
    </row>
    <row r="62" spans="1:11" ht="27" customHeight="1">
      <c r="A62" s="13" t="s">
        <v>138</v>
      </c>
      <c r="B62" s="6" t="s">
        <v>19</v>
      </c>
      <c r="C62" s="7" t="s">
        <v>18</v>
      </c>
      <c r="D62" s="3"/>
      <c r="E62" s="3"/>
      <c r="F62" s="73">
        <v>1.95</v>
      </c>
      <c r="G62" s="37">
        <v>110.5</v>
      </c>
      <c r="H62" s="89">
        <v>2</v>
      </c>
      <c r="I62" s="59">
        <f>H62/F62*100</f>
        <v>102.56410256410258</v>
      </c>
      <c r="J62" s="73">
        <v>2.001</v>
      </c>
      <c r="K62" s="94">
        <f>J62/H62*100</f>
        <v>100.05</v>
      </c>
    </row>
    <row r="63" spans="1:11" ht="25.5" customHeight="1">
      <c r="A63" s="13" t="s">
        <v>139</v>
      </c>
      <c r="B63" s="6" t="s">
        <v>20</v>
      </c>
      <c r="C63" s="7" t="s">
        <v>21</v>
      </c>
      <c r="D63" s="3"/>
      <c r="E63" s="3"/>
      <c r="F63" s="72"/>
      <c r="G63" s="37"/>
      <c r="H63" s="71"/>
      <c r="I63" s="59"/>
      <c r="J63" s="72"/>
      <c r="K63" s="94"/>
    </row>
    <row r="64" spans="1:11" ht="24.75" customHeight="1">
      <c r="A64" s="13" t="s">
        <v>140</v>
      </c>
      <c r="B64" s="6" t="s">
        <v>22</v>
      </c>
      <c r="C64" s="7" t="s">
        <v>18</v>
      </c>
      <c r="D64" s="3"/>
      <c r="E64" s="3"/>
      <c r="F64" s="72"/>
      <c r="G64" s="37"/>
      <c r="H64" s="71"/>
      <c r="I64" s="59"/>
      <c r="J64" s="72"/>
      <c r="K64" s="94"/>
    </row>
    <row r="65" spans="1:11" ht="23.25" customHeight="1">
      <c r="A65" s="13" t="s">
        <v>141</v>
      </c>
      <c r="B65" s="6" t="s">
        <v>23</v>
      </c>
      <c r="C65" s="7" t="s">
        <v>18</v>
      </c>
      <c r="D65" s="3"/>
      <c r="E65" s="3"/>
      <c r="F65" s="72"/>
      <c r="G65" s="37"/>
      <c r="H65" s="71"/>
      <c r="I65" s="59"/>
      <c r="J65" s="72"/>
      <c r="K65" s="94"/>
    </row>
    <row r="66" spans="1:11" ht="24" customHeight="1">
      <c r="A66" s="13" t="s">
        <v>142</v>
      </c>
      <c r="B66" s="6" t="s">
        <v>24</v>
      </c>
      <c r="C66" s="7" t="s">
        <v>25</v>
      </c>
      <c r="D66" s="3"/>
      <c r="E66" s="3"/>
      <c r="F66" s="73">
        <v>10.933</v>
      </c>
      <c r="G66" s="37">
        <v>112.7</v>
      </c>
      <c r="H66" s="41">
        <v>10.673</v>
      </c>
      <c r="I66" s="59">
        <f>H66/F66*100</f>
        <v>97.6218787158145</v>
      </c>
      <c r="J66" s="95">
        <v>11.311</v>
      </c>
      <c r="K66" s="94">
        <f>J66/H66*100</f>
        <v>105.97770074018551</v>
      </c>
    </row>
    <row r="67" spans="1:11" ht="24" customHeight="1">
      <c r="A67" s="12" t="s">
        <v>143</v>
      </c>
      <c r="B67" s="102" t="s">
        <v>65</v>
      </c>
      <c r="C67" s="101"/>
      <c r="D67" s="3"/>
      <c r="E67" s="3"/>
      <c r="F67" s="22"/>
      <c r="G67" s="22"/>
      <c r="H67" s="49"/>
      <c r="I67" s="18"/>
      <c r="J67" s="23"/>
      <c r="K67" s="23"/>
    </row>
    <row r="68" spans="1:11" ht="22.5" customHeight="1">
      <c r="A68" s="13" t="s">
        <v>144</v>
      </c>
      <c r="B68" s="38" t="s">
        <v>59</v>
      </c>
      <c r="C68" s="39" t="s">
        <v>61</v>
      </c>
      <c r="D68" s="3"/>
      <c r="E68" s="3"/>
      <c r="F68" s="50">
        <v>2285.2</v>
      </c>
      <c r="G68" s="50">
        <v>96.7</v>
      </c>
      <c r="H68" s="45">
        <v>2117.6</v>
      </c>
      <c r="I68" s="44">
        <v>92.7</v>
      </c>
      <c r="J68" s="23">
        <v>2014</v>
      </c>
      <c r="K68" s="36">
        <f>J68/H68*100</f>
        <v>95.10766905931244</v>
      </c>
    </row>
    <row r="69" spans="1:11" ht="54" customHeight="1">
      <c r="A69" s="13" t="s">
        <v>145</v>
      </c>
      <c r="B69" s="38" t="s">
        <v>68</v>
      </c>
      <c r="C69" s="39" t="s">
        <v>61</v>
      </c>
      <c r="D69" s="3"/>
      <c r="E69" s="3"/>
      <c r="F69" s="50">
        <v>862</v>
      </c>
      <c r="G69" s="50">
        <v>113.6</v>
      </c>
      <c r="H69" s="45">
        <v>1877.2</v>
      </c>
      <c r="I69" s="44" t="s">
        <v>251</v>
      </c>
      <c r="J69" s="36">
        <v>1947.9</v>
      </c>
      <c r="K69" s="36">
        <f>J69/H69*100</f>
        <v>103.7662476028127</v>
      </c>
    </row>
    <row r="70" spans="1:11" ht="24.75" customHeight="1">
      <c r="A70" s="13" t="s">
        <v>146</v>
      </c>
      <c r="B70" s="39" t="s">
        <v>60</v>
      </c>
      <c r="C70" s="39" t="s">
        <v>61</v>
      </c>
      <c r="D70" s="3"/>
      <c r="E70" s="3"/>
      <c r="F70" s="50">
        <v>24.9</v>
      </c>
      <c r="G70" s="50">
        <v>114.7</v>
      </c>
      <c r="H70" s="45">
        <v>27.6</v>
      </c>
      <c r="I70" s="44">
        <v>110.8</v>
      </c>
      <c r="J70" s="23">
        <v>33.8</v>
      </c>
      <c r="K70" s="36">
        <f>J70/H70*100</f>
        <v>122.46376811594202</v>
      </c>
    </row>
    <row r="71" spans="1:11" ht="23.25">
      <c r="A71" s="12" t="s">
        <v>147</v>
      </c>
      <c r="B71" s="100" t="s">
        <v>26</v>
      </c>
      <c r="C71" s="101"/>
      <c r="D71" s="3"/>
      <c r="E71" s="3"/>
      <c r="F71" s="22"/>
      <c r="G71" s="22"/>
      <c r="H71" s="49"/>
      <c r="I71" s="49"/>
      <c r="J71" s="23"/>
      <c r="K71" s="23"/>
    </row>
    <row r="72" spans="1:16" ht="51" customHeight="1">
      <c r="A72" s="13" t="s">
        <v>148</v>
      </c>
      <c r="B72" s="6" t="s">
        <v>27</v>
      </c>
      <c r="C72" s="7" t="s">
        <v>15</v>
      </c>
      <c r="D72" s="3"/>
      <c r="E72" s="3"/>
      <c r="F72" s="20">
        <v>3692.9</v>
      </c>
      <c r="G72" s="20">
        <v>96.7</v>
      </c>
      <c r="H72" s="41">
        <v>3725.2</v>
      </c>
      <c r="I72" s="18">
        <f>H72/F72*100</f>
        <v>100.8746513580113</v>
      </c>
      <c r="J72" s="27">
        <v>3835.7</v>
      </c>
      <c r="K72" s="44">
        <f>J72/H72*100</f>
        <v>102.96628368946634</v>
      </c>
      <c r="P72" s="92"/>
    </row>
    <row r="73" spans="1:11" ht="72" customHeight="1">
      <c r="A73" s="13" t="s">
        <v>149</v>
      </c>
      <c r="B73" s="6" t="s">
        <v>62</v>
      </c>
      <c r="C73" s="7" t="s">
        <v>15</v>
      </c>
      <c r="D73" s="3"/>
      <c r="E73" s="3"/>
      <c r="F73" s="20">
        <v>2758.2</v>
      </c>
      <c r="G73" s="20">
        <v>91.9</v>
      </c>
      <c r="H73" s="18">
        <v>2612</v>
      </c>
      <c r="I73" s="18">
        <f aca="true" t="shared" si="1" ref="I73:I78">H73/F73*100</f>
        <v>94.69944166485391</v>
      </c>
      <c r="J73" s="27">
        <v>2707.2</v>
      </c>
      <c r="K73" s="44">
        <f>J73/H73*100</f>
        <v>103.64471669218989</v>
      </c>
    </row>
    <row r="74" spans="1:11" ht="27" customHeight="1">
      <c r="A74" s="13" t="s">
        <v>150</v>
      </c>
      <c r="B74" s="6" t="s">
        <v>28</v>
      </c>
      <c r="C74" s="7" t="s">
        <v>15</v>
      </c>
      <c r="D74" s="3"/>
      <c r="E74" s="3"/>
      <c r="F74" s="20">
        <v>3639.2</v>
      </c>
      <c r="G74" s="20">
        <v>93.1</v>
      </c>
      <c r="H74" s="41">
        <v>3755.9</v>
      </c>
      <c r="I74" s="18">
        <f t="shared" si="1"/>
        <v>103.20674873598594</v>
      </c>
      <c r="J74" s="27">
        <v>3822.9</v>
      </c>
      <c r="K74" s="44">
        <f>J74/H74*100</f>
        <v>101.78386006017199</v>
      </c>
    </row>
    <row r="75" spans="1:11" ht="30" customHeight="1">
      <c r="A75" s="13" t="s">
        <v>151</v>
      </c>
      <c r="B75" s="6" t="s">
        <v>229</v>
      </c>
      <c r="C75" s="7" t="s">
        <v>15</v>
      </c>
      <c r="D75" s="3"/>
      <c r="E75" s="3"/>
      <c r="F75" s="37">
        <v>2.6</v>
      </c>
      <c r="G75" s="37">
        <v>0.1</v>
      </c>
      <c r="H75" s="45">
        <v>2476</v>
      </c>
      <c r="I75" s="18"/>
      <c r="J75" s="62"/>
      <c r="K75" s="64"/>
    </row>
    <row r="76" spans="1:11" ht="24" customHeight="1">
      <c r="A76" s="13" t="s">
        <v>152</v>
      </c>
      <c r="B76" s="6" t="s">
        <v>230</v>
      </c>
      <c r="C76" s="7" t="s">
        <v>15</v>
      </c>
      <c r="D76" s="3"/>
      <c r="E76" s="3"/>
      <c r="F76" s="37">
        <v>56296.9</v>
      </c>
      <c r="G76" s="37">
        <v>88.1</v>
      </c>
      <c r="H76" s="45">
        <v>42105.2</v>
      </c>
      <c r="I76" s="18">
        <f t="shared" si="1"/>
        <v>74.79132954034769</v>
      </c>
      <c r="J76" s="62"/>
      <c r="K76" s="64"/>
    </row>
    <row r="77" spans="1:11" ht="26.25" customHeight="1">
      <c r="A77" s="13" t="s">
        <v>153</v>
      </c>
      <c r="B77" s="6" t="s">
        <v>98</v>
      </c>
      <c r="C77" s="7" t="s">
        <v>15</v>
      </c>
      <c r="D77" s="3"/>
      <c r="E77" s="3"/>
      <c r="F77" s="37"/>
      <c r="G77" s="37"/>
      <c r="H77" s="45"/>
      <c r="I77" s="18"/>
      <c r="J77" s="62"/>
      <c r="K77" s="64"/>
    </row>
    <row r="78" spans="1:11" ht="27" customHeight="1">
      <c r="A78" s="13" t="s">
        <v>154</v>
      </c>
      <c r="B78" s="6" t="s">
        <v>231</v>
      </c>
      <c r="C78" s="7" t="s">
        <v>15</v>
      </c>
      <c r="D78" s="3"/>
      <c r="E78" s="3"/>
      <c r="F78" s="37">
        <v>43756.7</v>
      </c>
      <c r="G78" s="37">
        <v>97.4</v>
      </c>
      <c r="H78" s="45">
        <v>48652.4</v>
      </c>
      <c r="I78" s="18">
        <f t="shared" si="1"/>
        <v>111.1884579961469</v>
      </c>
      <c r="J78" s="62"/>
      <c r="K78" s="64"/>
    </row>
    <row r="79" spans="1:11" ht="28.5" customHeight="1">
      <c r="A79" s="13" t="s">
        <v>155</v>
      </c>
      <c r="B79" s="6" t="s">
        <v>98</v>
      </c>
      <c r="C79" s="7" t="s">
        <v>15</v>
      </c>
      <c r="D79" s="3"/>
      <c r="E79" s="3"/>
      <c r="F79" s="37"/>
      <c r="G79" s="37"/>
      <c r="H79" s="45"/>
      <c r="I79" s="18"/>
      <c r="J79" s="37"/>
      <c r="K79" s="36"/>
    </row>
    <row r="80" spans="1:11" ht="21.75" customHeight="1">
      <c r="A80" s="12" t="s">
        <v>156</v>
      </c>
      <c r="B80" s="100" t="s">
        <v>227</v>
      </c>
      <c r="C80" s="101"/>
      <c r="D80" s="3"/>
      <c r="E80" s="3"/>
      <c r="F80" s="22"/>
      <c r="G80" s="22"/>
      <c r="H80" s="49"/>
      <c r="I80" s="49"/>
      <c r="J80" s="23"/>
      <c r="K80" s="23"/>
    </row>
    <row r="81" spans="1:11" ht="25.5" customHeight="1">
      <c r="A81" s="13" t="s">
        <v>157</v>
      </c>
      <c r="B81" s="6" t="s">
        <v>46</v>
      </c>
      <c r="C81" s="7" t="s">
        <v>29</v>
      </c>
      <c r="D81" s="3"/>
      <c r="E81" s="3"/>
      <c r="F81" s="50">
        <v>28.1</v>
      </c>
      <c r="G81" s="50">
        <v>66.4</v>
      </c>
      <c r="H81" s="45">
        <v>25.4</v>
      </c>
      <c r="I81" s="44">
        <v>90.4</v>
      </c>
      <c r="J81" s="36">
        <v>13.8</v>
      </c>
      <c r="K81" s="36">
        <f>J81/H81*100</f>
        <v>54.330708661417326</v>
      </c>
    </row>
    <row r="82" spans="1:11" ht="25.5" customHeight="1">
      <c r="A82" s="13" t="s">
        <v>158</v>
      </c>
      <c r="B82" s="6" t="s">
        <v>30</v>
      </c>
      <c r="C82" s="7" t="s">
        <v>31</v>
      </c>
      <c r="D82" s="3"/>
      <c r="E82" s="3"/>
      <c r="F82" s="19"/>
      <c r="G82" s="19"/>
      <c r="H82" s="45"/>
      <c r="I82" s="45"/>
      <c r="J82" s="40"/>
      <c r="K82" s="40"/>
    </row>
    <row r="83" spans="1:11" ht="21.75" customHeight="1">
      <c r="A83" s="13" t="s">
        <v>159</v>
      </c>
      <c r="B83" s="6" t="s">
        <v>32</v>
      </c>
      <c r="C83" s="7" t="s">
        <v>33</v>
      </c>
      <c r="D83" s="3"/>
      <c r="E83" s="3"/>
      <c r="F83" s="19"/>
      <c r="G83" s="19"/>
      <c r="H83" s="45"/>
      <c r="I83" s="45"/>
      <c r="J83" s="40"/>
      <c r="K83" s="40"/>
    </row>
    <row r="84" spans="1:11" ht="23.25" customHeight="1">
      <c r="A84" s="13" t="s">
        <v>160</v>
      </c>
      <c r="B84" s="6" t="s">
        <v>34</v>
      </c>
      <c r="C84" s="7" t="s">
        <v>35</v>
      </c>
      <c r="D84" s="3"/>
      <c r="E84" s="3"/>
      <c r="F84" s="20"/>
      <c r="G84" s="20"/>
      <c r="H84" s="45"/>
      <c r="I84" s="45"/>
      <c r="J84" s="21"/>
      <c r="K84" s="21"/>
    </row>
    <row r="85" spans="1:11" ht="23.25" customHeight="1">
      <c r="A85" s="13" t="s">
        <v>161</v>
      </c>
      <c r="B85" s="6" t="s">
        <v>36</v>
      </c>
      <c r="C85" s="7" t="s">
        <v>37</v>
      </c>
      <c r="D85" s="3"/>
      <c r="E85" s="3"/>
      <c r="F85" s="20"/>
      <c r="G85" s="20"/>
      <c r="H85" s="45"/>
      <c r="I85" s="45"/>
      <c r="J85" s="21"/>
      <c r="K85" s="21"/>
    </row>
    <row r="86" spans="1:11" ht="23.25" customHeight="1">
      <c r="A86" s="12" t="s">
        <v>162</v>
      </c>
      <c r="B86" s="100" t="s">
        <v>69</v>
      </c>
      <c r="C86" s="101"/>
      <c r="D86" s="3"/>
      <c r="E86" s="3"/>
      <c r="F86" s="20"/>
      <c r="G86" s="20"/>
      <c r="H86" s="49"/>
      <c r="I86" s="49"/>
      <c r="J86" s="21"/>
      <c r="K86" s="21"/>
    </row>
    <row r="87" spans="1:11" ht="69.75" customHeight="1">
      <c r="A87" s="13" t="s">
        <v>163</v>
      </c>
      <c r="B87" s="6" t="s">
        <v>78</v>
      </c>
      <c r="C87" s="7" t="s">
        <v>47</v>
      </c>
      <c r="D87" s="65"/>
      <c r="E87" s="65"/>
      <c r="F87" s="50">
        <f>F88+F90</f>
        <v>12</v>
      </c>
      <c r="G87" s="51">
        <v>100</v>
      </c>
      <c r="H87" s="50">
        <f>H88+H90</f>
        <v>15</v>
      </c>
      <c r="I87" s="51">
        <f>H87/F87*100</f>
        <v>125</v>
      </c>
      <c r="J87" s="50">
        <f>J88+J90</f>
        <v>20</v>
      </c>
      <c r="K87" s="36">
        <f>J87/H87*100</f>
        <v>133.33333333333331</v>
      </c>
    </row>
    <row r="88" spans="1:11" ht="46.5" customHeight="1">
      <c r="A88" s="13" t="s">
        <v>164</v>
      </c>
      <c r="B88" s="8" t="s">
        <v>79</v>
      </c>
      <c r="C88" s="7" t="s">
        <v>47</v>
      </c>
      <c r="D88" s="65"/>
      <c r="E88" s="65"/>
      <c r="F88" s="50">
        <v>7</v>
      </c>
      <c r="G88" s="51">
        <v>100</v>
      </c>
      <c r="H88" s="45">
        <v>10</v>
      </c>
      <c r="I88" s="51">
        <f aca="true" t="shared" si="2" ref="I88:I98">H88/F88*100</f>
        <v>142.85714285714286</v>
      </c>
      <c r="J88" s="45">
        <v>16</v>
      </c>
      <c r="K88" s="36">
        <f aca="true" t="shared" si="3" ref="K88:K98">J88/H88*100</f>
        <v>160</v>
      </c>
    </row>
    <row r="89" spans="1:11" ht="46.5" customHeight="1">
      <c r="A89" s="13" t="s">
        <v>165</v>
      </c>
      <c r="B89" s="9" t="s">
        <v>81</v>
      </c>
      <c r="C89" s="7" t="s">
        <v>47</v>
      </c>
      <c r="D89" s="65"/>
      <c r="E89" s="65"/>
      <c r="F89" s="50">
        <v>6</v>
      </c>
      <c r="G89" s="51">
        <v>100</v>
      </c>
      <c r="H89" s="45">
        <v>10</v>
      </c>
      <c r="I89" s="51">
        <f t="shared" si="2"/>
        <v>166.66666666666669</v>
      </c>
      <c r="J89" s="45">
        <v>16</v>
      </c>
      <c r="K89" s="36">
        <f t="shared" si="3"/>
        <v>160</v>
      </c>
    </row>
    <row r="90" spans="1:11" ht="46.5" customHeight="1">
      <c r="A90" s="13" t="s">
        <v>166</v>
      </c>
      <c r="B90" s="10" t="s">
        <v>80</v>
      </c>
      <c r="C90" s="7" t="s">
        <v>47</v>
      </c>
      <c r="D90" s="65"/>
      <c r="E90" s="65"/>
      <c r="F90" s="50">
        <v>5</v>
      </c>
      <c r="G90" s="51">
        <v>100</v>
      </c>
      <c r="H90" s="41">
        <v>5</v>
      </c>
      <c r="I90" s="51">
        <f t="shared" si="2"/>
        <v>100</v>
      </c>
      <c r="J90" s="45">
        <v>4</v>
      </c>
      <c r="K90" s="36">
        <f t="shared" si="3"/>
        <v>80</v>
      </c>
    </row>
    <row r="91" spans="1:11" ht="46.5" customHeight="1">
      <c r="A91" s="13" t="s">
        <v>167</v>
      </c>
      <c r="B91" s="9" t="s">
        <v>81</v>
      </c>
      <c r="C91" s="7" t="s">
        <v>47</v>
      </c>
      <c r="D91" s="65"/>
      <c r="E91" s="65"/>
      <c r="F91" s="50">
        <v>4</v>
      </c>
      <c r="G91" s="51">
        <v>100</v>
      </c>
      <c r="H91" s="41">
        <v>4</v>
      </c>
      <c r="I91" s="51">
        <f t="shared" si="2"/>
        <v>100</v>
      </c>
      <c r="J91" s="45">
        <v>4</v>
      </c>
      <c r="K91" s="36">
        <f t="shared" si="3"/>
        <v>100</v>
      </c>
    </row>
    <row r="92" spans="1:11" ht="46.5" customHeight="1">
      <c r="A92" s="13" t="s">
        <v>168</v>
      </c>
      <c r="B92" s="6" t="s">
        <v>48</v>
      </c>
      <c r="C92" s="7" t="s">
        <v>6</v>
      </c>
      <c r="D92" s="65"/>
      <c r="E92" s="65" t="s">
        <v>84</v>
      </c>
      <c r="F92" s="51">
        <v>100</v>
      </c>
      <c r="G92" s="51"/>
      <c r="H92" s="44">
        <v>100</v>
      </c>
      <c r="I92" s="51"/>
      <c r="J92" s="44">
        <v>100</v>
      </c>
      <c r="K92" s="36"/>
    </row>
    <row r="93" spans="1:11" ht="46.5" customHeight="1">
      <c r="A93" s="13" t="s">
        <v>169</v>
      </c>
      <c r="B93" s="6" t="s">
        <v>49</v>
      </c>
      <c r="C93" s="7" t="s">
        <v>3</v>
      </c>
      <c r="D93" s="65"/>
      <c r="E93" s="65"/>
      <c r="F93" s="50">
        <v>567.5</v>
      </c>
      <c r="G93" s="50">
        <v>95.1</v>
      </c>
      <c r="H93" s="51">
        <v>579.9</v>
      </c>
      <c r="I93" s="51">
        <f t="shared" si="2"/>
        <v>102.18502202643171</v>
      </c>
      <c r="J93" s="44">
        <v>605</v>
      </c>
      <c r="K93" s="36">
        <f t="shared" si="3"/>
        <v>104.3283324711157</v>
      </c>
    </row>
    <row r="94" spans="1:11" ht="69.75" customHeight="1">
      <c r="A94" s="13" t="s">
        <v>170</v>
      </c>
      <c r="B94" s="6" t="s">
        <v>50</v>
      </c>
      <c r="C94" s="7" t="s">
        <v>6</v>
      </c>
      <c r="D94" s="65"/>
      <c r="E94" s="65" t="s">
        <v>84</v>
      </c>
      <c r="F94" s="50">
        <v>44.9</v>
      </c>
      <c r="G94" s="50"/>
      <c r="H94" s="51">
        <v>44.9</v>
      </c>
      <c r="I94" s="51"/>
      <c r="J94" s="44">
        <v>52</v>
      </c>
      <c r="K94" s="36"/>
    </row>
    <row r="95" spans="1:11" ht="69.75" customHeight="1">
      <c r="A95" s="13" t="s">
        <v>171</v>
      </c>
      <c r="B95" s="8" t="s">
        <v>63</v>
      </c>
      <c r="C95" s="7" t="s">
        <v>3</v>
      </c>
      <c r="D95" s="65"/>
      <c r="E95" s="65"/>
      <c r="F95" s="50">
        <v>26.3</v>
      </c>
      <c r="G95" s="51">
        <v>136</v>
      </c>
      <c r="H95" s="51">
        <v>24</v>
      </c>
      <c r="I95" s="51">
        <f t="shared" si="2"/>
        <v>91.25475285171103</v>
      </c>
      <c r="J95" s="44">
        <v>22.8</v>
      </c>
      <c r="K95" s="36">
        <f t="shared" si="3"/>
        <v>95</v>
      </c>
    </row>
    <row r="96" spans="1:11" ht="69.75" customHeight="1">
      <c r="A96" s="13" t="s">
        <v>172</v>
      </c>
      <c r="B96" s="11" t="s">
        <v>87</v>
      </c>
      <c r="C96" s="7" t="s">
        <v>6</v>
      </c>
      <c r="D96" s="65"/>
      <c r="E96" s="65"/>
      <c r="F96" s="51">
        <v>100</v>
      </c>
      <c r="G96" s="51"/>
      <c r="H96" s="51">
        <v>100</v>
      </c>
      <c r="I96" s="51"/>
      <c r="J96" s="44">
        <v>100</v>
      </c>
      <c r="K96" s="36"/>
    </row>
    <row r="97" spans="1:11" ht="93" customHeight="1">
      <c r="A97" s="13" t="s">
        <v>173</v>
      </c>
      <c r="B97" s="11" t="s">
        <v>95</v>
      </c>
      <c r="C97" s="7" t="s">
        <v>47</v>
      </c>
      <c r="D97" s="65"/>
      <c r="E97" s="65"/>
      <c r="F97" s="20">
        <v>623</v>
      </c>
      <c r="G97" s="20">
        <v>121.9</v>
      </c>
      <c r="H97" s="20">
        <v>592</v>
      </c>
      <c r="I97" s="51">
        <f t="shared" si="2"/>
        <v>95.02407704654897</v>
      </c>
      <c r="J97" s="18">
        <v>593</v>
      </c>
      <c r="K97" s="36">
        <f t="shared" si="3"/>
        <v>100.16891891891892</v>
      </c>
    </row>
    <row r="98" spans="1:11" ht="116.25" customHeight="1">
      <c r="A98" s="13" t="s">
        <v>174</v>
      </c>
      <c r="B98" s="11" t="s">
        <v>96</v>
      </c>
      <c r="C98" s="7" t="s">
        <v>77</v>
      </c>
      <c r="D98" s="65"/>
      <c r="E98" s="65"/>
      <c r="F98" s="50">
        <v>1270</v>
      </c>
      <c r="G98" s="50">
        <v>121.4</v>
      </c>
      <c r="H98" s="50">
        <v>1194</v>
      </c>
      <c r="I98" s="51">
        <f t="shared" si="2"/>
        <v>94.01574803149606</v>
      </c>
      <c r="J98" s="44">
        <v>1186</v>
      </c>
      <c r="K98" s="36">
        <f t="shared" si="3"/>
        <v>99.32998324958125</v>
      </c>
    </row>
    <row r="99" spans="1:11" s="26" customFormat="1" ht="162.75" customHeight="1">
      <c r="A99" s="13" t="s">
        <v>175</v>
      </c>
      <c r="B99" s="6" t="s">
        <v>88</v>
      </c>
      <c r="C99" s="7" t="s">
        <v>6</v>
      </c>
      <c r="D99" s="66"/>
      <c r="E99" s="66"/>
      <c r="F99" s="19">
        <v>86.5</v>
      </c>
      <c r="G99" s="19"/>
      <c r="H99" s="19">
        <v>86.6</v>
      </c>
      <c r="I99" s="67"/>
      <c r="J99" s="19">
        <v>86.6</v>
      </c>
      <c r="K99" s="36"/>
    </row>
    <row r="100" spans="1:11" s="26" customFormat="1" ht="46.5" customHeight="1">
      <c r="A100" s="13" t="s">
        <v>176</v>
      </c>
      <c r="B100" s="6" t="s">
        <v>89</v>
      </c>
      <c r="C100" s="7" t="s">
        <v>6</v>
      </c>
      <c r="D100" s="66"/>
      <c r="E100" s="66"/>
      <c r="F100" s="56">
        <v>100</v>
      </c>
      <c r="G100" s="67"/>
      <c r="H100" s="56">
        <v>100</v>
      </c>
      <c r="I100" s="67"/>
      <c r="J100" s="56">
        <v>100</v>
      </c>
      <c r="K100" s="36"/>
    </row>
    <row r="101" spans="1:11" s="26" customFormat="1" ht="46.5" customHeight="1">
      <c r="A101" s="13" t="s">
        <v>177</v>
      </c>
      <c r="B101" s="6" t="s">
        <v>90</v>
      </c>
      <c r="C101" s="7" t="s">
        <v>6</v>
      </c>
      <c r="D101" s="66"/>
      <c r="E101" s="66"/>
      <c r="F101" s="56">
        <v>92</v>
      </c>
      <c r="G101" s="67"/>
      <c r="H101" s="67">
        <v>92.2</v>
      </c>
      <c r="I101" s="67"/>
      <c r="J101" s="67">
        <v>92.2</v>
      </c>
      <c r="K101" s="36"/>
    </row>
    <row r="102" spans="1:11" s="26" customFormat="1" ht="46.5" customHeight="1">
      <c r="A102" s="13" t="s">
        <v>178</v>
      </c>
      <c r="B102" s="6" t="s">
        <v>91</v>
      </c>
      <c r="C102" s="7" t="s">
        <v>6</v>
      </c>
      <c r="D102" s="66"/>
      <c r="E102" s="66"/>
      <c r="F102" s="67">
        <v>97.7</v>
      </c>
      <c r="G102" s="67"/>
      <c r="H102" s="67">
        <v>99.7</v>
      </c>
      <c r="I102" s="67"/>
      <c r="J102" s="67">
        <v>99.7</v>
      </c>
      <c r="K102" s="36"/>
    </row>
    <row r="103" spans="1:11" s="26" customFormat="1" ht="46.5" customHeight="1">
      <c r="A103" s="13" t="s">
        <v>179</v>
      </c>
      <c r="B103" s="6" t="s">
        <v>92</v>
      </c>
      <c r="C103" s="7" t="s">
        <v>6</v>
      </c>
      <c r="D103" s="66"/>
      <c r="E103" s="66"/>
      <c r="F103" s="67">
        <v>85.4</v>
      </c>
      <c r="G103" s="67"/>
      <c r="H103" s="56">
        <v>86.4</v>
      </c>
      <c r="I103" s="67"/>
      <c r="J103" s="56">
        <v>86.4</v>
      </c>
      <c r="K103" s="36"/>
    </row>
    <row r="104" spans="1:11" s="26" customFormat="1" ht="46.5" customHeight="1">
      <c r="A104" s="13" t="s">
        <v>180</v>
      </c>
      <c r="B104" s="6" t="s">
        <v>93</v>
      </c>
      <c r="C104" s="7" t="s">
        <v>6</v>
      </c>
      <c r="D104" s="66"/>
      <c r="E104" s="66"/>
      <c r="F104" s="67">
        <v>98.1</v>
      </c>
      <c r="G104" s="67"/>
      <c r="H104" s="67">
        <v>92.8</v>
      </c>
      <c r="I104" s="67"/>
      <c r="J104" s="67">
        <v>92.8</v>
      </c>
      <c r="K104" s="36"/>
    </row>
    <row r="105" spans="1:11" s="26" customFormat="1" ht="46.5" customHeight="1">
      <c r="A105" s="13" t="s">
        <v>181</v>
      </c>
      <c r="B105" s="6" t="s">
        <v>97</v>
      </c>
      <c r="C105" s="7" t="s">
        <v>6</v>
      </c>
      <c r="D105" s="66"/>
      <c r="E105" s="66"/>
      <c r="F105" s="67">
        <v>86.5</v>
      </c>
      <c r="G105" s="67"/>
      <c r="H105" s="67">
        <v>86.6</v>
      </c>
      <c r="I105" s="67"/>
      <c r="J105" s="67">
        <v>86.6</v>
      </c>
      <c r="K105" s="36"/>
    </row>
    <row r="106" spans="1:11" s="26" customFormat="1" ht="46.5" customHeight="1">
      <c r="A106" s="13" t="s">
        <v>182</v>
      </c>
      <c r="B106" s="6" t="s">
        <v>94</v>
      </c>
      <c r="C106" s="7" t="s">
        <v>6</v>
      </c>
      <c r="D106" s="66"/>
      <c r="E106" s="66"/>
      <c r="F106" s="56">
        <v>9.2</v>
      </c>
      <c r="G106" s="67"/>
      <c r="H106" s="56">
        <v>7.8</v>
      </c>
      <c r="I106" s="67"/>
      <c r="J106" s="56">
        <v>7.8</v>
      </c>
      <c r="K106" s="36"/>
    </row>
    <row r="107" spans="1:11" ht="23.25" customHeight="1">
      <c r="A107" s="12" t="s">
        <v>183</v>
      </c>
      <c r="B107" s="100" t="s">
        <v>38</v>
      </c>
      <c r="C107" s="101"/>
      <c r="D107" s="3"/>
      <c r="E107" s="3"/>
      <c r="F107" s="20"/>
      <c r="G107" s="20"/>
      <c r="H107" s="49"/>
      <c r="I107" s="49"/>
      <c r="J107" s="41"/>
      <c r="K107" s="41"/>
    </row>
    <row r="108" spans="1:11" ht="93" customHeight="1">
      <c r="A108" s="13" t="s">
        <v>184</v>
      </c>
      <c r="B108" s="38" t="s">
        <v>224</v>
      </c>
      <c r="C108" s="3" t="s">
        <v>39</v>
      </c>
      <c r="D108" s="3"/>
      <c r="E108" s="3"/>
      <c r="F108" s="42">
        <v>78681.1</v>
      </c>
      <c r="G108" s="53">
        <v>105.2</v>
      </c>
      <c r="H108" s="42">
        <v>83100.9</v>
      </c>
      <c r="I108" s="53">
        <f>SUM(H108/F108)*100</f>
        <v>105.61735918791169</v>
      </c>
      <c r="J108" s="84">
        <v>90417.8</v>
      </c>
      <c r="K108" s="53">
        <f>SUM(J108/H108)*100</f>
        <v>108.80483845541985</v>
      </c>
    </row>
    <row r="109" spans="1:11" ht="46.5" customHeight="1">
      <c r="A109" s="13" t="s">
        <v>185</v>
      </c>
      <c r="B109" s="38" t="s">
        <v>223</v>
      </c>
      <c r="C109" s="3" t="s">
        <v>39</v>
      </c>
      <c r="D109" s="3"/>
      <c r="E109" s="3"/>
      <c r="F109" s="46">
        <v>50310.9</v>
      </c>
      <c r="G109" s="53">
        <v>103.9</v>
      </c>
      <c r="H109" s="46">
        <v>49831.3</v>
      </c>
      <c r="I109" s="53">
        <f>SUM(H109/F109)*100</f>
        <v>99.04672744872384</v>
      </c>
      <c r="J109" s="91">
        <v>49906</v>
      </c>
      <c r="K109" s="53">
        <f>SUM(J109/H109)*100</f>
        <v>100.14990578210883</v>
      </c>
    </row>
    <row r="110" spans="1:11" ht="46.5" customHeight="1">
      <c r="A110" s="13" t="s">
        <v>186</v>
      </c>
      <c r="B110" s="6" t="s">
        <v>238</v>
      </c>
      <c r="C110" s="3" t="s">
        <v>39</v>
      </c>
      <c r="D110" s="3"/>
      <c r="E110" s="3"/>
      <c r="F110" s="44"/>
      <c r="G110" s="44"/>
      <c r="H110" s="44"/>
      <c r="I110" s="53"/>
      <c r="J110" s="84"/>
      <c r="K110" s="53"/>
    </row>
    <row r="111" spans="1:11" ht="46.5" customHeight="1">
      <c r="A111" s="74" t="s">
        <v>187</v>
      </c>
      <c r="B111" s="75" t="s">
        <v>43</v>
      </c>
      <c r="C111" s="76" t="s">
        <v>6</v>
      </c>
      <c r="D111" s="65"/>
      <c r="E111" s="65" t="s">
        <v>84</v>
      </c>
      <c r="F111" s="47">
        <v>95</v>
      </c>
      <c r="G111" s="53"/>
      <c r="H111" s="47">
        <v>93.9</v>
      </c>
      <c r="I111" s="53"/>
      <c r="J111" s="84">
        <v>98.1</v>
      </c>
      <c r="K111" s="53"/>
    </row>
    <row r="112" spans="1:11" ht="46.5" customHeight="1">
      <c r="A112" s="13" t="s">
        <v>188</v>
      </c>
      <c r="B112" s="6" t="s">
        <v>40</v>
      </c>
      <c r="C112" s="3" t="s">
        <v>39</v>
      </c>
      <c r="D112" s="3"/>
      <c r="E112" s="3"/>
      <c r="F112" s="43">
        <v>20704.9</v>
      </c>
      <c r="G112" s="53">
        <v>109.9</v>
      </c>
      <c r="H112" s="43">
        <v>20344.1</v>
      </c>
      <c r="I112" s="53">
        <f>SUM(H112/F112)*100</f>
        <v>98.25741732633337</v>
      </c>
      <c r="J112" s="84">
        <v>20946.3</v>
      </c>
      <c r="K112" s="53">
        <f>SUM(J112/H112)*100</f>
        <v>102.96007196189558</v>
      </c>
    </row>
    <row r="113" spans="1:11" ht="46.5" customHeight="1">
      <c r="A113" s="13" t="s">
        <v>189</v>
      </c>
      <c r="B113" s="6" t="s">
        <v>41</v>
      </c>
      <c r="C113" s="3" t="s">
        <v>6</v>
      </c>
      <c r="D113" s="3"/>
      <c r="E113" s="3" t="s">
        <v>84</v>
      </c>
      <c r="F113" s="43">
        <v>192.7</v>
      </c>
      <c r="G113" s="53"/>
      <c r="H113" s="43">
        <v>180.7</v>
      </c>
      <c r="I113" s="53"/>
      <c r="J113" s="60">
        <v>178.9</v>
      </c>
      <c r="K113" s="53"/>
    </row>
    <row r="114" spans="1:11" ht="46.5" customHeight="1">
      <c r="A114" s="13" t="s">
        <v>190</v>
      </c>
      <c r="B114" s="38" t="s">
        <v>239</v>
      </c>
      <c r="C114" s="3" t="s">
        <v>42</v>
      </c>
      <c r="D114" s="3"/>
      <c r="E114" s="3"/>
      <c r="F114" s="45"/>
      <c r="G114" s="44"/>
      <c r="H114" s="43"/>
      <c r="I114" s="53"/>
      <c r="J114" s="61"/>
      <c r="K114" s="53"/>
    </row>
    <row r="115" spans="1:11" ht="46.5" customHeight="1">
      <c r="A115" s="13" t="s">
        <v>191</v>
      </c>
      <c r="B115" s="6" t="s">
        <v>240</v>
      </c>
      <c r="C115" s="3" t="s">
        <v>42</v>
      </c>
      <c r="D115" s="3"/>
      <c r="E115" s="3"/>
      <c r="F115" s="14"/>
      <c r="G115" s="14"/>
      <c r="H115" s="45"/>
      <c r="I115" s="45"/>
      <c r="J115" s="57"/>
      <c r="K115" s="57"/>
    </row>
    <row r="116" spans="1:11" ht="93" customHeight="1">
      <c r="A116" s="13" t="s">
        <v>192</v>
      </c>
      <c r="B116" s="38" t="s">
        <v>236</v>
      </c>
      <c r="C116" s="69" t="s">
        <v>58</v>
      </c>
      <c r="D116" s="3"/>
      <c r="E116" s="3"/>
      <c r="F116" s="20"/>
      <c r="G116" s="14"/>
      <c r="H116" s="49"/>
      <c r="I116" s="49"/>
      <c r="J116" s="41"/>
      <c r="K116" s="18"/>
    </row>
    <row r="117" spans="1:11" ht="22.5">
      <c r="A117" s="25"/>
      <c r="B117" s="1" t="s">
        <v>215</v>
      </c>
      <c r="C117" s="25"/>
      <c r="D117" s="25"/>
      <c r="E117" s="25"/>
      <c r="F117" s="25"/>
      <c r="G117" s="25"/>
      <c r="H117" s="25"/>
      <c r="I117" s="25"/>
      <c r="J117" s="25"/>
      <c r="K117" s="25"/>
    </row>
    <row r="118" spans="2:7" ht="18.75">
      <c r="B118" s="25" t="s">
        <v>234</v>
      </c>
      <c r="C118" s="25"/>
      <c r="D118" s="25"/>
      <c r="E118" s="25"/>
      <c r="F118" s="25"/>
      <c r="G118" s="25"/>
    </row>
    <row r="119" spans="2:10" ht="18.75">
      <c r="B119" s="112" t="s">
        <v>241</v>
      </c>
      <c r="C119" s="113"/>
      <c r="D119" s="113"/>
      <c r="E119" s="113"/>
      <c r="F119" s="113"/>
      <c r="G119" s="113"/>
      <c r="H119" s="113"/>
      <c r="I119" s="113"/>
      <c r="J119" s="113"/>
    </row>
    <row r="120" spans="2:11" ht="37.5" customHeight="1">
      <c r="B120" s="105" t="s">
        <v>235</v>
      </c>
      <c r="C120" s="106"/>
      <c r="D120" s="106"/>
      <c r="E120" s="106"/>
      <c r="F120" s="106"/>
      <c r="G120" s="106"/>
      <c r="H120" s="107"/>
      <c r="I120" s="107"/>
      <c r="J120" s="107"/>
      <c r="K120" s="107"/>
    </row>
  </sheetData>
  <sheetProtection/>
  <mergeCells count="18">
    <mergeCell ref="B120:K120"/>
    <mergeCell ref="B49:C49"/>
    <mergeCell ref="B19:C19"/>
    <mergeCell ref="B6:C6"/>
    <mergeCell ref="B10:C10"/>
    <mergeCell ref="B46:C46"/>
    <mergeCell ref="B30:C30"/>
    <mergeCell ref="B119:J119"/>
    <mergeCell ref="A2:K2"/>
    <mergeCell ref="A3:K3"/>
    <mergeCell ref="B86:C86"/>
    <mergeCell ref="B107:C107"/>
    <mergeCell ref="B52:C52"/>
    <mergeCell ref="B55:C55"/>
    <mergeCell ref="B67:C67"/>
    <mergeCell ref="B58:C58"/>
    <mergeCell ref="B71:C71"/>
    <mergeCell ref="B80:C80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Пивоварчик Лидия Геннадьевна</cp:lastModifiedBy>
  <cp:lastPrinted>2019-01-26T06:54:26Z</cp:lastPrinted>
  <dcterms:created xsi:type="dcterms:W3CDTF">2007-04-10T02:31:52Z</dcterms:created>
  <dcterms:modified xsi:type="dcterms:W3CDTF">2019-01-26T06:54:30Z</dcterms:modified>
  <cp:category/>
  <cp:version/>
  <cp:contentType/>
  <cp:contentStatus/>
</cp:coreProperties>
</file>