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355" windowHeight="8040" activeTab="0"/>
  </bookViews>
  <sheets>
    <sheet name="Лист1" sheetId="1" r:id="rId1"/>
  </sheets>
  <definedNames>
    <definedName name="_xlnm.Print_Titles" localSheetId="0">'Лист1'!$5:$5</definedName>
  </definedNames>
  <calcPr fullCalcOnLoad="1"/>
</workbook>
</file>

<file path=xl/comments1.xml><?xml version="1.0" encoding="utf-8"?>
<comments xmlns="http://schemas.openxmlformats.org/spreadsheetml/2006/main">
  <authors>
    <author>Попова Татьяна Викторовна</author>
  </authors>
  <commentList>
    <comment ref="L94" authorId="0">
      <text>
        <r>
          <rPr>
            <b/>
            <sz val="9"/>
            <rFont val="Tahoma"/>
            <family val="0"/>
          </rPr>
          <t xml:space="preserve">Информация не сведена предприятиями ЖКК, данные будут направленны в орган статистки до 30 апреля
</t>
        </r>
      </text>
    </comment>
  </commentList>
</comments>
</file>

<file path=xl/sharedStrings.xml><?xml version="1.0" encoding="utf-8"?>
<sst xmlns="http://schemas.openxmlformats.org/spreadsheetml/2006/main" count="336" uniqueCount="257">
  <si>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</si>
  <si>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</si>
  <si>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</si>
  <si>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</si>
  <si>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</si>
  <si>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</si>
  <si>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</si>
  <si>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</si>
  <si>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</si>
  <si>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</si>
  <si>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</si>
  <si>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</si>
  <si>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</si>
  <si>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</si>
  <si>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</si>
  <si>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</si>
  <si>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</si>
  <si>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</si>
  <si>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</si>
  <si>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</si>
  <si>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</si>
  <si>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</si>
  <si>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</si>
  <si>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</si>
  <si>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</si>
  <si>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</si>
  <si>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</si>
  <si>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</si>
  <si>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</si>
  <si>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</si>
  <si>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</si>
  <si>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</si>
  <si>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</si>
  <si>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</si>
  <si>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</si>
  <si>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</si>
  <si>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</si>
  <si>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</si>
  <si>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</si>
  <si>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</si>
  <si>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</si>
  <si>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</si>
  <si>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</si>
  <si>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</si>
  <si>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</si>
  <si>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</si>
  <si>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</si>
  <si>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</si>
  <si>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</si>
  <si>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</si>
  <si>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</si>
  <si>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</si>
  <si>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</si>
  <si>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</si>
  <si>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</si>
  <si>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</si>
  <si>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</si>
  <si>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</si>
  <si>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</si>
  <si>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</si>
  <si>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</si>
  <si>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</si>
  <si>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</si>
  <si>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</si>
  <si>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</si>
  <si>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</si>
  <si>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</si>
  <si>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</si>
  <si>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</si>
  <si>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</si>
  <si>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</si>
  <si>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</si>
  <si>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</si>
  <si>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</si>
  <si>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</si>
  <si>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</si>
  <si>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</si>
  <si>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</si>
  <si>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</si>
  <si>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</si>
  <si>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</si>
  <si>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</si>
  <si>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</si>
  <si>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</si>
  <si>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</si>
  <si>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</si>
  <si>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</si>
  <si>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</si>
  <si>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</si>
  <si>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</si>
  <si>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</si>
  <si>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</si>
  <si>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</si>
  <si>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</si>
  <si>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</si>
  <si>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</si>
  <si>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</si>
  <si>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</si>
  <si>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</si>
  <si>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</si>
  <si>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</si>
  <si>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</si>
  <si>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</si>
  <si>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</si>
  <si>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</si>
  <si>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</si>
  <si>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</si>
  <si>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</si>
  <si>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</si>
  <si>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</si>
  <si>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</si>
  <si>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</si>
  <si>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</si>
  <si>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</si>
  <si>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</si>
  <si>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</si>
  <si>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</si>
  <si>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</si>
  <si>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</si>
  <si>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</si>
  <si>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</si>
  <si>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</si>
  <si>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</si>
  <si>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</si>
  <si>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</si>
  <si>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</si>
  <si>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</si>
  <si>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</si>
  <si>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</si>
  <si>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</si>
  <si>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</si>
  <si>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</si>
  <si>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</si>
  <si>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</si>
  <si>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</si>
  <si>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</si>
  <si>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</si>
  <si>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</si>
  <si>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</si>
  <si>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</si>
  <si>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</si>
  <si>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</si>
  <si>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</si>
  <si>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</si>
  <si>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</si>
  <si>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</si>
  <si>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</si>
  <si>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</si>
  <si>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</si>
  <si>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</si>
  <si>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</si>
  <si>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</si>
  <si>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</si>
  <si>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</si>
  <si>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</si>
  <si>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</si>
  <si>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</si>
  <si>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</si>
  <si>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</si>
  <si>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</si>
  <si>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</si>
  <si>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</si>
  <si>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</si>
  <si>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</si>
  <si>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</si>
  <si>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</si>
  <si>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</si>
  <si>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</si>
  <si>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</si>
  <si>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</si>
  <si>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</si>
  <si>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</si>
  <si>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</si>
  <si>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</si>
  <si>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</si>
  <si>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</si>
  <si>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</si>
  <si>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</si>
  <si>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</si>
  <si>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</si>
  <si>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</si>
  <si>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</si>
  <si>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</si>
  <si>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</si>
  <si>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</si>
  <si>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</si>
  <si>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</si>
  <si>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</si>
  <si>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</si>
  <si>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</si>
  <si>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</si>
  <si>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</si>
  <si>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</si>
  <si>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</si>
  <si>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</si>
  <si>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</si>
  <si>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</si>
  <si>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</si>
  <si>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</si>
  <si>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</si>
  <si>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</si>
  <si>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</si>
  <si>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</si>
  <si>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</si>
  <si>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</si>
  <si>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</si>
  <si>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</si>
  <si>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</si>
  <si>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</si>
  <si>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</si>
  <si>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</si>
  <si>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</si>
  <si>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</si>
  <si>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</si>
  <si>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</si>
  <si>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</si>
  <si>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</si>
  <si>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</si>
  <si>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</si>
  <si>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Темп роста  2014 года к 2013 году, %1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</si>
  <si>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</si>
  <si>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</si>
  <si>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t xml:space="preserve">% к предыдущему году </t>
  </si>
  <si>
    <r>
      <t>Естествен</t>
    </r>
    <r>
      <rPr>
        <sz val="20"/>
        <rFont val="Times New Roman Cyr"/>
        <family val="0"/>
      </rPr>
      <t>ный прирост (убыль)</t>
    </r>
    <r>
      <rPr>
        <sz val="20"/>
        <rFont val="Times New Roman Cyr"/>
        <family val="1"/>
      </rPr>
      <t xml:space="preserve"> населения</t>
    </r>
  </si>
  <si>
    <r>
      <t xml:space="preserve">Ввод </t>
    </r>
    <r>
      <rPr>
        <b/>
        <sz val="20"/>
        <rFont val="Times New Roman Cyr"/>
        <family val="0"/>
      </rPr>
      <t>в действие жилых домов</t>
    </r>
    <r>
      <rPr>
        <b/>
        <sz val="20"/>
        <rFont val="Times New Roman Cyr"/>
        <family val="1"/>
      </rPr>
      <t xml:space="preserve"> и объектов соцкультбыта:</t>
    </r>
  </si>
  <si>
    <r>
      <t xml:space="preserve">  </t>
    </r>
    <r>
      <rPr>
        <vertAlign val="superscript"/>
        <sz val="18"/>
        <rFont val="Times New Roman"/>
        <family val="1"/>
      </rPr>
      <t xml:space="preserve">1 </t>
    </r>
    <r>
      <rPr>
        <sz val="18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</si>
  <si>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r>
      <t>Темп роста  января-марта 2017 года к январю-марту 2016 года, %</t>
    </r>
    <r>
      <rPr>
        <vertAlign val="superscript"/>
        <sz val="20"/>
        <rFont val="Times New Roman Cyr"/>
        <family val="0"/>
      </rPr>
      <t>1</t>
    </r>
  </si>
  <si>
    <t>январь-март 2017 года</t>
  </si>
  <si>
    <t>Прибыль прибыльных предприятий*</t>
  </si>
  <si>
    <t>Кредиторская задолженность*</t>
  </si>
  <si>
    <t>Дебиторская задолженность*</t>
  </si>
  <si>
    <t xml:space="preserve">Количество транспортных средств в собственности граждан, зарегистрированных в установленном порядке, состоящих на учете** </t>
  </si>
  <si>
    <t>** - В связи с переводом РЭГ ОГИБДД ОМВД России по городу Югорску на новую информационную систему "ФИС ГИБДД-М", получить информацию о всех зарегистрированных на территории города Югорска транспортных средствах, находящихся в собственности граждан, не представляется возможным.</t>
  </si>
  <si>
    <t>Оборот розничной торговли на 1 жителя***</t>
  </si>
  <si>
    <t>Объем реализации платных услуг на 1 жителя***</t>
  </si>
  <si>
    <t xml:space="preserve"> 2017 год</t>
  </si>
  <si>
    <r>
      <t>Темп роста 2017 года к 2016 году, %</t>
    </r>
    <r>
      <rPr>
        <vertAlign val="superscript"/>
        <sz val="20"/>
        <rFont val="Times New Roman Cyr"/>
        <family val="0"/>
      </rPr>
      <t>1</t>
    </r>
  </si>
  <si>
    <t>январь-март 2018 года</t>
  </si>
  <si>
    <r>
      <t>Темп роста  января-марта 2018 года к январю-марту 2017 года, %</t>
    </r>
    <r>
      <rPr>
        <vertAlign val="superscript"/>
        <sz val="20"/>
        <rFont val="Times New Roman Cyr"/>
        <family val="0"/>
      </rPr>
      <t>1</t>
    </r>
  </si>
  <si>
    <t xml:space="preserve"> 2018 год</t>
  </si>
  <si>
    <r>
      <t>Темп роста 2018 года к 2019 году, %</t>
    </r>
    <r>
      <rPr>
        <vertAlign val="superscript"/>
        <sz val="20"/>
        <rFont val="Times New Roman Cyr"/>
        <family val="0"/>
      </rPr>
      <t>1</t>
    </r>
  </si>
  <si>
    <t>январь-март 2019 года</t>
  </si>
  <si>
    <r>
      <t>Темп роста  января-марта 2019 года к январю-марту 2018 года, %</t>
    </r>
    <r>
      <rPr>
        <vertAlign val="superscript"/>
        <sz val="20"/>
        <rFont val="Times New Roman Cyr"/>
        <family val="0"/>
      </rPr>
      <t>1</t>
    </r>
  </si>
  <si>
    <r>
      <t xml:space="preserve">социально-экономического развития МО </t>
    </r>
    <r>
      <rPr>
        <b/>
        <sz val="20"/>
        <rFont val="Times New Roman Cyr"/>
        <family val="0"/>
      </rPr>
      <t>город Югорск</t>
    </r>
    <r>
      <rPr>
        <sz val="20"/>
        <rFont val="Times New Roman Cyr"/>
        <family val="1"/>
      </rPr>
      <t xml:space="preserve"> за январь-март 2019 года</t>
    </r>
  </si>
  <si>
    <t>в 2,5 раза</t>
  </si>
  <si>
    <t>3.8</t>
  </si>
  <si>
    <t>3.9</t>
  </si>
  <si>
    <t xml:space="preserve">   - обеспечение электрической энергией, газом и паром;кондиционирование воздуха </t>
  </si>
  <si>
    <t xml:space="preserve">   - водоснабжение, водоотведение, организация сбора и утилизации отходов, деятельность по ликвидации загрязнений</t>
  </si>
  <si>
    <t>в 2,3 р.</t>
  </si>
  <si>
    <t>в 3,5 р.</t>
  </si>
  <si>
    <t>в 2,2 р.</t>
  </si>
  <si>
    <t>***- Статистическая информация по показателю отсутствует.</t>
  </si>
  <si>
    <t xml:space="preserve">*- Статистическая информация размещается на сайте Тюменьстата за год. </t>
  </si>
  <si>
    <t>Оборот розничной торговли***</t>
  </si>
  <si>
    <t>Объем реализации платных услуг***</t>
  </si>
  <si>
    <t>в 19,4 раза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</si>
</sst>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"/>
    <numFmt numFmtId="179" formatCode="0.0000"/>
    <numFmt numFmtId="180" formatCode="0.000000"/>
    <numFmt numFmtId="181" formatCode="0.00000"/>
    <numFmt numFmtId="182" formatCode="0.0000000"/>
    <numFmt numFmtId="183" formatCode="0.00000000"/>
  </numFmts>
  <fonts count="61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sz val="16"/>
      <color indexed="12"/>
      <name val="Times New Roman Cyr"/>
      <family val="1"/>
    </font>
    <font>
      <b/>
      <sz val="16"/>
      <color indexed="10"/>
      <name val="Times New Roman Cyr"/>
      <family val="0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sz val="18"/>
      <color indexed="12"/>
      <name val="Times New Roman Cyr"/>
      <family val="1"/>
    </font>
    <font>
      <b/>
      <sz val="20"/>
      <name val="Times New Roman Cyr"/>
      <family val="1"/>
    </font>
    <font>
      <sz val="20"/>
      <name val="Times New Roman Cyr"/>
      <family val="1"/>
    </font>
    <font>
      <sz val="20"/>
      <name val="Times New Roman"/>
      <family val="1"/>
    </font>
    <font>
      <vertAlign val="superscript"/>
      <sz val="20"/>
      <name val="Times New Roman Cyr"/>
      <family val="0"/>
    </font>
    <font>
      <sz val="20"/>
      <name val="Arial Cyr"/>
      <family val="0"/>
    </font>
    <font>
      <sz val="20"/>
      <color indexed="8"/>
      <name val="Times New Roman"/>
      <family val="1"/>
    </font>
    <font>
      <i/>
      <sz val="20"/>
      <name val="Times New Roman"/>
      <family val="1"/>
    </font>
    <font>
      <vertAlign val="superscript"/>
      <sz val="18"/>
      <name val="Times New Roman"/>
      <family val="1"/>
    </font>
    <font>
      <sz val="18"/>
      <name val="Arial Cyr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0" fontId="19" fillId="32" borderId="10" xfId="0" applyFont="1" applyFill="1" applyBorder="1" applyAlignment="1" applyProtection="1">
      <alignment horizontal="left" vertical="center" wrapText="1" indent="1"/>
      <protection/>
    </xf>
    <xf numFmtId="0" fontId="19" fillId="32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11" xfId="0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/>
    </xf>
    <xf numFmtId="178" fontId="15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77" fontId="16" fillId="0" borderId="10" xfId="0" applyNumberFormat="1" applyFont="1" applyBorder="1" applyAlignment="1">
      <alignment horizontal="center" vertical="center" wrapText="1"/>
    </xf>
    <xf numFmtId="177" fontId="59" fillId="0" borderId="10" xfId="0" applyNumberFormat="1" applyFont="1" applyBorder="1" applyAlignment="1">
      <alignment horizontal="center" vertical="center" wrapText="1"/>
    </xf>
    <xf numFmtId="177" fontId="16" fillId="0" borderId="10" xfId="0" applyNumberFormat="1" applyFont="1" applyFill="1" applyBorder="1" applyAlignment="1">
      <alignment horizontal="center" vertical="center" wrapText="1"/>
    </xf>
    <xf numFmtId="177" fontId="15" fillId="0" borderId="10" xfId="0" applyNumberFormat="1" applyFont="1" applyBorder="1" applyAlignment="1">
      <alignment/>
    </xf>
    <xf numFmtId="178" fontId="15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/>
    </xf>
    <xf numFmtId="178" fontId="15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177" fontId="16" fillId="33" borderId="10" xfId="0" applyNumberFormat="1" applyFont="1" applyFill="1" applyBorder="1" applyAlignment="1">
      <alignment horizontal="center" vertical="center"/>
    </xf>
    <xf numFmtId="177" fontId="16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177" fontId="16" fillId="0" borderId="13" xfId="0" applyNumberFormat="1" applyFont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horizontal="center" vertical="center"/>
    </xf>
    <xf numFmtId="177" fontId="16" fillId="35" borderId="12" xfId="0" applyNumberFormat="1" applyFont="1" applyFill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77" fontId="16" fillId="0" borderId="11" xfId="0" applyNumberFormat="1" applyFont="1" applyBorder="1" applyAlignment="1">
      <alignment horizontal="center" vertical="center" wrapText="1"/>
    </xf>
    <xf numFmtId="177" fontId="16" fillId="35" borderId="11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/>
    </xf>
    <xf numFmtId="177" fontId="15" fillId="0" borderId="12" xfId="0" applyNumberFormat="1" applyFont="1" applyBorder="1" applyAlignment="1">
      <alignment horizontal="center" vertical="center"/>
    </xf>
    <xf numFmtId="177" fontId="15" fillId="0" borderId="11" xfId="0" applyNumberFormat="1" applyFont="1" applyBorder="1" applyAlignment="1">
      <alignment horizontal="center" vertical="center"/>
    </xf>
    <xf numFmtId="177" fontId="15" fillId="0" borderId="11" xfId="0" applyNumberFormat="1" applyFont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/>
    </xf>
    <xf numFmtId="177" fontId="15" fillId="33" borderId="10" xfId="0" applyNumberFormat="1" applyFont="1" applyFill="1" applyBorder="1" applyAlignment="1">
      <alignment horizontal="center" vertical="center"/>
    </xf>
    <xf numFmtId="177" fontId="15" fillId="35" borderId="11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1" fillId="0" borderId="0" xfId="0" applyFont="1" applyFill="1" applyAlignment="1">
      <alignment wrapText="1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5" fillId="0" borderId="10" xfId="0" applyFont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77" fontId="16" fillId="0" borderId="12" xfId="0" applyNumberFormat="1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178" fontId="16" fillId="0" borderId="12" xfId="0" applyNumberFormat="1" applyFont="1" applyBorder="1" applyAlignment="1">
      <alignment horizontal="center" vertical="center"/>
    </xf>
    <xf numFmtId="2" fontId="16" fillId="33" borderId="12" xfId="0" applyNumberFormat="1" applyFont="1" applyFill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1" fontId="15" fillId="34" borderId="12" xfId="0" applyNumberFormat="1" applyFont="1" applyFill="1" applyBorder="1" applyAlignment="1">
      <alignment horizontal="center" vertical="center" wrapText="1"/>
    </xf>
    <xf numFmtId="1" fontId="15" fillId="35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showGridLines="0" tabSelected="1" zoomScale="70" zoomScaleNormal="70" zoomScaleSheetLayoutView="69" zoomScalePageLayoutView="50" workbookViewId="0" topLeftCell="A1">
      <selection activeCell="I12" sqref="I12"/>
    </sheetView>
  </sheetViews>
  <sheetFormatPr defaultColWidth="9.00390625" defaultRowHeight="12.75"/>
  <cols>
    <col min="1" max="1" width="9.125" style="1" customWidth="1"/>
    <col min="2" max="2" width="96.875" style="1" customWidth="1"/>
    <col min="3" max="3" width="24.375" style="1" customWidth="1"/>
    <col min="4" max="4" width="24.00390625" style="1" customWidth="1"/>
    <col min="5" max="5" width="26.875" style="1" customWidth="1"/>
    <col min="6" max="6" width="19.75390625" style="1" customWidth="1"/>
    <col min="7" max="7" width="22.75390625" style="1" customWidth="1"/>
    <col min="8" max="8" width="23.00390625" style="1" customWidth="1"/>
    <col min="9" max="9" width="27.25390625" style="1" customWidth="1"/>
    <col min="10" max="11" width="21.125" style="1" customWidth="1"/>
    <col min="12" max="12" width="25.00390625" style="1" customWidth="1"/>
    <col min="13" max="13" width="25.625" style="1" customWidth="1"/>
    <col min="14" max="14" width="0.37109375" style="1" hidden="1" customWidth="1"/>
    <col min="15" max="15" width="21.25390625" style="1" hidden="1" customWidth="1"/>
    <col min="16" max="16384" width="9.125" style="1" customWidth="1"/>
  </cols>
  <sheetData>
    <row r="1" spans="2:18" ht="20.25">
      <c r="B1" s="7"/>
      <c r="C1" s="6"/>
      <c r="P1" s="8"/>
      <c r="Q1" s="8"/>
      <c r="R1" s="8"/>
    </row>
    <row r="2" spans="1:15" s="3" customFormat="1" ht="38.25" customHeight="1">
      <c r="A2" s="85" t="s">
        <v>75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  <c r="M2" s="86"/>
      <c r="N2" s="85"/>
      <c r="O2" s="85"/>
    </row>
    <row r="3" spans="1:15" s="3" customFormat="1" ht="33.75" customHeight="1">
      <c r="A3" s="86" t="s">
        <v>243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2:7" ht="12.75">
      <c r="B4" s="2"/>
      <c r="C4" s="2"/>
      <c r="D4" s="2"/>
      <c r="E4" s="2"/>
      <c r="F4" s="2"/>
      <c r="G4" s="2"/>
    </row>
    <row r="5" spans="1:15" ht="153" customHeight="1">
      <c r="A5" s="16" t="s">
        <v>97</v>
      </c>
      <c r="B5" s="17" t="s">
        <v>0</v>
      </c>
      <c r="C5" s="17" t="s">
        <v>74</v>
      </c>
      <c r="D5" s="18" t="s">
        <v>227</v>
      </c>
      <c r="E5" s="18" t="s">
        <v>226</v>
      </c>
      <c r="F5" s="18" t="s">
        <v>235</v>
      </c>
      <c r="G5" s="18" t="s">
        <v>236</v>
      </c>
      <c r="H5" s="18" t="s">
        <v>237</v>
      </c>
      <c r="I5" s="18" t="s">
        <v>238</v>
      </c>
      <c r="J5" s="18" t="s">
        <v>239</v>
      </c>
      <c r="K5" s="18" t="s">
        <v>240</v>
      </c>
      <c r="L5" s="18" t="s">
        <v>241</v>
      </c>
      <c r="M5" s="18" t="s">
        <v>242</v>
      </c>
      <c r="N5" s="13"/>
      <c r="O5" s="13" t="s">
        <v>219</v>
      </c>
    </row>
    <row r="6" spans="1:15" ht="29.25" customHeight="1">
      <c r="A6" s="19" t="s">
        <v>98</v>
      </c>
      <c r="B6" s="92" t="s">
        <v>67</v>
      </c>
      <c r="C6" s="93"/>
      <c r="D6" s="20"/>
      <c r="E6" s="20"/>
      <c r="F6" s="20"/>
      <c r="G6" s="20"/>
      <c r="H6" s="94"/>
      <c r="I6" s="94"/>
      <c r="J6" s="94"/>
      <c r="K6" s="94"/>
      <c r="L6" s="94"/>
      <c r="M6" s="94"/>
      <c r="N6" s="14"/>
      <c r="O6" s="14"/>
    </row>
    <row r="7" spans="1:15" ht="27.75" customHeight="1">
      <c r="A7" s="22" t="s">
        <v>100</v>
      </c>
      <c r="B7" s="23" t="s">
        <v>217</v>
      </c>
      <c r="C7" s="24" t="s">
        <v>1</v>
      </c>
      <c r="D7" s="95">
        <v>37.2</v>
      </c>
      <c r="E7" s="73">
        <v>101.1</v>
      </c>
      <c r="F7" s="94">
        <v>37.3</v>
      </c>
      <c r="G7" s="73">
        <v>101.1</v>
      </c>
      <c r="H7" s="95">
        <v>37.4</v>
      </c>
      <c r="I7" s="73">
        <f>SUM(H7/D7)*100</f>
        <v>100.53763440860214</v>
      </c>
      <c r="J7" s="94">
        <v>37.4</v>
      </c>
      <c r="K7" s="73">
        <f>SUM(J7/F7)*100</f>
        <v>100.26809651474531</v>
      </c>
      <c r="L7" s="94">
        <v>37.5</v>
      </c>
      <c r="M7" s="73">
        <f>SUM(L7/H7)*100</f>
        <v>100.26737967914438</v>
      </c>
      <c r="N7" s="21">
        <v>37.5</v>
      </c>
      <c r="O7" s="56">
        <v>100.80645161290323</v>
      </c>
    </row>
    <row r="8" spans="1:15" ht="26.25" customHeight="1">
      <c r="A8" s="22" t="s">
        <v>101</v>
      </c>
      <c r="B8" s="25" t="s">
        <v>223</v>
      </c>
      <c r="C8" s="24" t="s">
        <v>76</v>
      </c>
      <c r="D8" s="94">
        <v>53</v>
      </c>
      <c r="E8" s="73">
        <v>160.6</v>
      </c>
      <c r="F8" s="94">
        <v>202</v>
      </c>
      <c r="G8" s="73">
        <v>69.1</v>
      </c>
      <c r="H8" s="95">
        <v>43</v>
      </c>
      <c r="I8" s="73">
        <f aca="true" t="shared" si="0" ref="I8:I18">SUM(H8/D8)*100</f>
        <v>81.13207547169812</v>
      </c>
      <c r="J8" s="94">
        <v>213</v>
      </c>
      <c r="K8" s="73">
        <f aca="true" t="shared" si="1" ref="K8:K18">SUM(J8/F8)*100</f>
        <v>105.44554455445545</v>
      </c>
      <c r="L8" s="94">
        <v>26</v>
      </c>
      <c r="M8" s="73">
        <f aca="true" t="shared" si="2" ref="M8:M18">SUM(L8/H8)*100</f>
        <v>60.46511627906976</v>
      </c>
      <c r="N8" s="21">
        <v>48</v>
      </c>
      <c r="O8" s="56">
        <v>66.66666666666666</v>
      </c>
    </row>
    <row r="9" spans="1:15" ht="24.75" customHeight="1">
      <c r="A9" s="22" t="s">
        <v>102</v>
      </c>
      <c r="B9" s="25" t="s">
        <v>65</v>
      </c>
      <c r="C9" s="24" t="s">
        <v>76</v>
      </c>
      <c r="D9" s="94">
        <v>47</v>
      </c>
      <c r="E9" s="73" t="s">
        <v>244</v>
      </c>
      <c r="F9" s="94">
        <v>59</v>
      </c>
      <c r="G9" s="73">
        <v>49.2</v>
      </c>
      <c r="H9" s="95">
        <v>-7</v>
      </c>
      <c r="I9" s="73">
        <f t="shared" si="0"/>
        <v>-14.893617021276595</v>
      </c>
      <c r="J9" s="94">
        <v>-202</v>
      </c>
      <c r="K9" s="73">
        <f t="shared" si="1"/>
        <v>-342.37288135593224</v>
      </c>
      <c r="L9" s="94">
        <v>129</v>
      </c>
      <c r="M9" s="73" t="s">
        <v>256</v>
      </c>
      <c r="N9" s="21">
        <v>105</v>
      </c>
      <c r="O9" s="56">
        <v>175</v>
      </c>
    </row>
    <row r="10" spans="1:15" ht="29.25" customHeight="1">
      <c r="A10" s="19" t="s">
        <v>99</v>
      </c>
      <c r="B10" s="81" t="s">
        <v>68</v>
      </c>
      <c r="C10" s="82"/>
      <c r="D10" s="42"/>
      <c r="E10" s="43"/>
      <c r="F10" s="43"/>
      <c r="G10" s="43"/>
      <c r="H10" s="40"/>
      <c r="I10" s="73"/>
      <c r="J10" s="40"/>
      <c r="K10" s="73"/>
      <c r="L10" s="40"/>
      <c r="M10" s="73"/>
      <c r="N10" s="14"/>
      <c r="O10" s="14"/>
    </row>
    <row r="11" spans="1:15" ht="54.75" customHeight="1">
      <c r="A11" s="22" t="s">
        <v>103</v>
      </c>
      <c r="B11" s="23" t="s">
        <v>52</v>
      </c>
      <c r="C11" s="26" t="s">
        <v>1</v>
      </c>
      <c r="D11" s="96">
        <v>16.9</v>
      </c>
      <c r="E11" s="68">
        <v>105.6</v>
      </c>
      <c r="F11" s="69">
        <v>15.17</v>
      </c>
      <c r="G11" s="70">
        <v>89.4</v>
      </c>
      <c r="H11" s="96">
        <v>14.8</v>
      </c>
      <c r="I11" s="45">
        <f t="shared" si="0"/>
        <v>87.57396449704143</v>
      </c>
      <c r="J11" s="97">
        <v>14.3</v>
      </c>
      <c r="K11" s="45">
        <f t="shared" si="1"/>
        <v>94.2649967040211</v>
      </c>
      <c r="L11" s="44">
        <v>14.2</v>
      </c>
      <c r="M11" s="45">
        <f t="shared" si="2"/>
        <v>95.94594594594594</v>
      </c>
      <c r="N11" s="14">
        <v>16.4</v>
      </c>
      <c r="O11" s="14">
        <v>97.0414201183432</v>
      </c>
    </row>
    <row r="12" spans="1:15" ht="90" customHeight="1">
      <c r="A12" s="22" t="s">
        <v>104</v>
      </c>
      <c r="B12" s="23" t="s">
        <v>53</v>
      </c>
      <c r="C12" s="26" t="s">
        <v>1</v>
      </c>
      <c r="D12" s="96">
        <v>13.1</v>
      </c>
      <c r="E12" s="68">
        <v>97.8</v>
      </c>
      <c r="F12" s="69">
        <v>12.8</v>
      </c>
      <c r="G12" s="70">
        <v>96.2</v>
      </c>
      <c r="H12" s="96">
        <v>12.5</v>
      </c>
      <c r="I12" s="45">
        <f t="shared" si="0"/>
        <v>95.41984732824427</v>
      </c>
      <c r="J12" s="98">
        <v>12.4</v>
      </c>
      <c r="K12" s="45">
        <f t="shared" si="1"/>
        <v>96.875</v>
      </c>
      <c r="L12" s="44">
        <v>12.3</v>
      </c>
      <c r="M12" s="45">
        <f t="shared" si="2"/>
        <v>98.4</v>
      </c>
      <c r="N12" s="14">
        <v>12.4</v>
      </c>
      <c r="O12" s="14">
        <v>94.65648854961832</v>
      </c>
    </row>
    <row r="13" spans="1:15" ht="87.75" customHeight="1">
      <c r="A13" s="22" t="s">
        <v>105</v>
      </c>
      <c r="B13" s="23" t="s">
        <v>83</v>
      </c>
      <c r="C13" s="26" t="s">
        <v>1</v>
      </c>
      <c r="D13" s="99">
        <v>0.462</v>
      </c>
      <c r="E13" s="68">
        <v>118.5</v>
      </c>
      <c r="F13" s="69">
        <v>1.999</v>
      </c>
      <c r="G13" s="70">
        <v>110.5</v>
      </c>
      <c r="H13" s="99">
        <v>0.512</v>
      </c>
      <c r="I13" s="45">
        <f t="shared" si="0"/>
        <v>110.82251082251082</v>
      </c>
      <c r="J13" s="40">
        <v>1.527</v>
      </c>
      <c r="K13" s="45">
        <f t="shared" si="1"/>
        <v>76.38819409704851</v>
      </c>
      <c r="L13" s="44">
        <v>0.332</v>
      </c>
      <c r="M13" s="45">
        <f t="shared" si="2"/>
        <v>64.84375</v>
      </c>
      <c r="N13" s="14">
        <v>0.334</v>
      </c>
      <c r="O13" s="14">
        <v>72.2943722943723</v>
      </c>
    </row>
    <row r="14" spans="1:15" ht="54.75" customHeight="1">
      <c r="A14" s="22" t="s">
        <v>106</v>
      </c>
      <c r="B14" s="23" t="s">
        <v>82</v>
      </c>
      <c r="C14" s="26" t="s">
        <v>1</v>
      </c>
      <c r="D14" s="99">
        <v>0.325</v>
      </c>
      <c r="E14" s="68">
        <v>126</v>
      </c>
      <c r="F14" s="69">
        <v>0.313</v>
      </c>
      <c r="G14" s="70">
        <v>107.2</v>
      </c>
      <c r="H14" s="99">
        <v>0.342</v>
      </c>
      <c r="I14" s="45">
        <f t="shared" si="0"/>
        <v>105.23076923076924</v>
      </c>
      <c r="J14" s="40">
        <v>0.19</v>
      </c>
      <c r="K14" s="45">
        <f t="shared" si="1"/>
        <v>60.70287539936102</v>
      </c>
      <c r="L14" s="44">
        <v>0.235</v>
      </c>
      <c r="M14" s="45">
        <f t="shared" si="2"/>
        <v>68.71345029239765</v>
      </c>
      <c r="N14" s="14">
        <v>0.342</v>
      </c>
      <c r="O14" s="14">
        <v>105.23076923076924</v>
      </c>
    </row>
    <row r="15" spans="1:15" ht="58.5" customHeight="1">
      <c r="A15" s="22" t="s">
        <v>107</v>
      </c>
      <c r="B15" s="23" t="s">
        <v>190</v>
      </c>
      <c r="C15" s="26" t="s">
        <v>6</v>
      </c>
      <c r="D15" s="100">
        <v>1.2</v>
      </c>
      <c r="E15" s="68"/>
      <c r="F15" s="69">
        <v>1.19</v>
      </c>
      <c r="G15" s="70"/>
      <c r="H15" s="101">
        <v>1.29</v>
      </c>
      <c r="I15" s="73"/>
      <c r="J15" s="40">
        <v>0.72</v>
      </c>
      <c r="K15" s="73"/>
      <c r="L15" s="44">
        <v>0.89</v>
      </c>
      <c r="M15" s="73"/>
      <c r="N15" s="14">
        <v>1.29</v>
      </c>
      <c r="O15" s="14"/>
    </row>
    <row r="16" spans="1:15" ht="24.75" customHeight="1">
      <c r="A16" s="22" t="s">
        <v>194</v>
      </c>
      <c r="B16" s="23" t="s">
        <v>191</v>
      </c>
      <c r="C16" s="26" t="s">
        <v>48</v>
      </c>
      <c r="D16" s="102">
        <f>SUM(D17:D18)</f>
        <v>86</v>
      </c>
      <c r="E16" s="68">
        <v>83.5</v>
      </c>
      <c r="F16" s="103">
        <f>SUM(F17:F18)</f>
        <v>813</v>
      </c>
      <c r="G16" s="70">
        <v>107.3</v>
      </c>
      <c r="H16" s="103">
        <f>SUM(H17:H18)</f>
        <v>94</v>
      </c>
      <c r="I16" s="45">
        <f t="shared" si="0"/>
        <v>109.30232558139534</v>
      </c>
      <c r="J16" s="103">
        <f>SUM(J17:J18)</f>
        <v>804</v>
      </c>
      <c r="K16" s="45">
        <f t="shared" si="1"/>
        <v>98.8929889298893</v>
      </c>
      <c r="L16" s="103">
        <f>SUM(L17:L18)</f>
        <v>117</v>
      </c>
      <c r="M16" s="45">
        <f t="shared" si="2"/>
        <v>124.46808510638299</v>
      </c>
      <c r="N16" s="14">
        <v>94</v>
      </c>
      <c r="O16" s="14">
        <v>109.30232558139534</v>
      </c>
    </row>
    <row r="17" spans="1:15" ht="33.75" customHeight="1">
      <c r="A17" s="22" t="s">
        <v>195</v>
      </c>
      <c r="B17" s="23" t="s">
        <v>192</v>
      </c>
      <c r="C17" s="26"/>
      <c r="D17" s="104">
        <v>36</v>
      </c>
      <c r="E17" s="68">
        <v>102.9</v>
      </c>
      <c r="F17" s="69">
        <v>181</v>
      </c>
      <c r="G17" s="70">
        <v>109</v>
      </c>
      <c r="H17" s="105">
        <v>54</v>
      </c>
      <c r="I17" s="73">
        <f t="shared" si="0"/>
        <v>150</v>
      </c>
      <c r="J17" s="40">
        <v>193</v>
      </c>
      <c r="K17" s="73">
        <f t="shared" si="1"/>
        <v>106.62983425414365</v>
      </c>
      <c r="L17" s="44">
        <v>52</v>
      </c>
      <c r="M17" s="73">
        <f t="shared" si="2"/>
        <v>96.29629629629629</v>
      </c>
      <c r="N17" s="14">
        <v>54</v>
      </c>
      <c r="O17" s="14">
        <v>150</v>
      </c>
    </row>
    <row r="18" spans="1:16" ht="30.75" customHeight="1">
      <c r="A18" s="22" t="s">
        <v>196</v>
      </c>
      <c r="B18" s="23" t="s">
        <v>193</v>
      </c>
      <c r="C18" s="26"/>
      <c r="D18" s="104">
        <v>50</v>
      </c>
      <c r="E18" s="68">
        <v>73.5</v>
      </c>
      <c r="F18" s="69">
        <v>632</v>
      </c>
      <c r="G18" s="70">
        <v>106.8</v>
      </c>
      <c r="H18" s="105">
        <v>40</v>
      </c>
      <c r="I18" s="73">
        <f t="shared" si="0"/>
        <v>80</v>
      </c>
      <c r="J18" s="40">
        <v>611</v>
      </c>
      <c r="K18" s="73">
        <f t="shared" si="1"/>
        <v>96.67721518987342</v>
      </c>
      <c r="L18" s="44">
        <v>65</v>
      </c>
      <c r="M18" s="73">
        <f t="shared" si="2"/>
        <v>162.5</v>
      </c>
      <c r="N18" s="14">
        <v>40</v>
      </c>
      <c r="O18" s="14">
        <v>80</v>
      </c>
      <c r="P18"/>
    </row>
    <row r="19" spans="1:16" ht="80.25" customHeight="1">
      <c r="A19" s="19" t="s">
        <v>108</v>
      </c>
      <c r="B19" s="90" t="s">
        <v>71</v>
      </c>
      <c r="C19" s="91"/>
      <c r="D19" s="20"/>
      <c r="E19" s="20"/>
      <c r="F19" s="20"/>
      <c r="G19" s="20"/>
      <c r="H19" s="44"/>
      <c r="I19" s="44"/>
      <c r="J19" s="44"/>
      <c r="K19" s="44"/>
      <c r="L19" s="44"/>
      <c r="M19" s="44"/>
      <c r="N19" s="14"/>
      <c r="O19" s="14"/>
      <c r="P19"/>
    </row>
    <row r="20" spans="1:16" ht="39" customHeight="1">
      <c r="A20" s="22"/>
      <c r="B20" s="25" t="s">
        <v>2</v>
      </c>
      <c r="C20" s="24" t="s">
        <v>3</v>
      </c>
      <c r="D20" s="45">
        <f>SUM(D24+D26+D28)</f>
        <v>227</v>
      </c>
      <c r="E20" s="20"/>
      <c r="F20" s="45">
        <f>SUM(F24+F26+F28)</f>
        <v>1111.9</v>
      </c>
      <c r="G20" s="20"/>
      <c r="H20" s="45">
        <f>SUM(H24+H26+H28)</f>
        <v>283.3</v>
      </c>
      <c r="I20" s="45"/>
      <c r="J20" s="45">
        <f>SUM(J24+J26+J28)</f>
        <v>1523.5</v>
      </c>
      <c r="K20" s="44"/>
      <c r="L20" s="45">
        <f>SUM(L24+L26+L28)</f>
        <v>319.8</v>
      </c>
      <c r="M20" s="44"/>
      <c r="N20" s="14"/>
      <c r="O20" s="14"/>
      <c r="P20"/>
    </row>
    <row r="21" spans="1:16" ht="78" customHeight="1">
      <c r="A21" s="22" t="s">
        <v>109</v>
      </c>
      <c r="B21" s="25" t="s">
        <v>55</v>
      </c>
      <c r="C21" s="24" t="s">
        <v>56</v>
      </c>
      <c r="D21" s="20">
        <v>71.7</v>
      </c>
      <c r="E21" s="20"/>
      <c r="F21" s="20">
        <v>96.1</v>
      </c>
      <c r="G21" s="20"/>
      <c r="H21" s="45">
        <f>H20/D20/1.052*100</f>
        <v>118.63285372104319</v>
      </c>
      <c r="I21" s="44"/>
      <c r="J21" s="45">
        <f>J20/F20/1.064*100</f>
        <v>128.77605020736027</v>
      </c>
      <c r="K21" s="44"/>
      <c r="L21" s="45">
        <f>L20/H20/1.045*100</f>
        <v>108.02284085209011</v>
      </c>
      <c r="M21" s="44"/>
      <c r="N21" s="14"/>
      <c r="O21" s="14"/>
      <c r="P21"/>
    </row>
    <row r="22" spans="1:16" ht="83.25" customHeight="1">
      <c r="A22" s="22" t="s">
        <v>110</v>
      </c>
      <c r="B22" s="25" t="s">
        <v>4</v>
      </c>
      <c r="C22" s="24" t="s">
        <v>56</v>
      </c>
      <c r="D22" s="20"/>
      <c r="E22" s="20"/>
      <c r="F22" s="20"/>
      <c r="G22" s="20"/>
      <c r="H22" s="44"/>
      <c r="I22" s="44"/>
      <c r="J22" s="44"/>
      <c r="K22" s="44"/>
      <c r="L22" s="44"/>
      <c r="M22" s="44"/>
      <c r="N22" s="14"/>
      <c r="O22" s="14"/>
      <c r="P22"/>
    </row>
    <row r="23" spans="1:15" ht="85.5" customHeight="1">
      <c r="A23" s="22" t="s">
        <v>111</v>
      </c>
      <c r="B23" s="25" t="s">
        <v>57</v>
      </c>
      <c r="C23" s="24" t="s">
        <v>56</v>
      </c>
      <c r="D23" s="20"/>
      <c r="E23" s="20"/>
      <c r="F23" s="20"/>
      <c r="G23" s="20"/>
      <c r="H23" s="44"/>
      <c r="I23" s="44"/>
      <c r="J23" s="44"/>
      <c r="K23" s="44"/>
      <c r="L23" s="44"/>
      <c r="M23" s="44"/>
      <c r="N23" s="14"/>
      <c r="O23" s="14"/>
    </row>
    <row r="24" spans="1:15" ht="26.25">
      <c r="A24" s="22" t="s">
        <v>112</v>
      </c>
      <c r="B24" s="25" t="s">
        <v>5</v>
      </c>
      <c r="C24" s="24" t="s">
        <v>3</v>
      </c>
      <c r="D24" s="41">
        <v>25.1</v>
      </c>
      <c r="E24" s="20"/>
      <c r="F24" s="41">
        <v>452</v>
      </c>
      <c r="G24" s="20"/>
      <c r="H24" s="45">
        <v>61.6</v>
      </c>
      <c r="I24" s="44"/>
      <c r="J24" s="45">
        <v>923.8</v>
      </c>
      <c r="K24" s="44"/>
      <c r="L24" s="44">
        <v>104.8</v>
      </c>
      <c r="M24" s="44"/>
      <c r="N24" s="14"/>
      <c r="O24" s="14"/>
    </row>
    <row r="25" spans="1:15" ht="90.75" customHeight="1">
      <c r="A25" s="22" t="s">
        <v>113</v>
      </c>
      <c r="B25" s="25" t="s">
        <v>57</v>
      </c>
      <c r="C25" s="24" t="s">
        <v>56</v>
      </c>
      <c r="D25" s="41">
        <v>28.9</v>
      </c>
      <c r="E25" s="20"/>
      <c r="F25" s="20">
        <v>107.9</v>
      </c>
      <c r="G25" s="20"/>
      <c r="H25" s="45" t="s">
        <v>249</v>
      </c>
      <c r="I25" s="44"/>
      <c r="J25" s="45">
        <f>J24/F24/1.074*100</f>
        <v>190.29844597155613</v>
      </c>
      <c r="K25" s="44"/>
      <c r="L25" s="45">
        <f>L24/H24/1.039*100</f>
        <v>163.74385960526482</v>
      </c>
      <c r="M25" s="44"/>
      <c r="N25" s="14"/>
      <c r="O25" s="14"/>
    </row>
    <row r="26" spans="1:15" ht="52.5">
      <c r="A26" s="22" t="s">
        <v>114</v>
      </c>
      <c r="B26" s="25" t="s">
        <v>247</v>
      </c>
      <c r="C26" s="24" t="s">
        <v>3</v>
      </c>
      <c r="D26" s="20">
        <v>201.9</v>
      </c>
      <c r="E26" s="20"/>
      <c r="F26" s="41">
        <v>511</v>
      </c>
      <c r="G26" s="20"/>
      <c r="H26" s="44">
        <v>184.9</v>
      </c>
      <c r="I26" s="44"/>
      <c r="J26" s="45">
        <v>439.7</v>
      </c>
      <c r="K26" s="44"/>
      <c r="L26" s="45">
        <v>169</v>
      </c>
      <c r="M26" s="44"/>
      <c r="N26" s="14"/>
      <c r="O26" s="14"/>
    </row>
    <row r="27" spans="1:15" ht="80.25" customHeight="1">
      <c r="A27" s="22" t="s">
        <v>115</v>
      </c>
      <c r="B27" s="25" t="s">
        <v>57</v>
      </c>
      <c r="C27" s="24" t="s">
        <v>56</v>
      </c>
      <c r="D27" s="20">
        <v>88.6</v>
      </c>
      <c r="E27" s="20"/>
      <c r="F27" s="20">
        <v>92.5</v>
      </c>
      <c r="G27" s="20"/>
      <c r="H27" s="45">
        <f>H26/D26/1.043*100</f>
        <v>87.80440085724447</v>
      </c>
      <c r="I27" s="44"/>
      <c r="J27" s="45">
        <f>J26/F26/1.043*100</f>
        <v>82.49948871706447</v>
      </c>
      <c r="K27" s="44"/>
      <c r="L27" s="45">
        <f>L26/H26/1.05*100</f>
        <v>87.04834015812924</v>
      </c>
      <c r="M27" s="44"/>
      <c r="N27" s="14"/>
      <c r="O27" s="14"/>
    </row>
    <row r="28" spans="1:15" ht="56.25" customHeight="1">
      <c r="A28" s="22" t="s">
        <v>245</v>
      </c>
      <c r="B28" s="25" t="s">
        <v>248</v>
      </c>
      <c r="C28" s="24" t="s">
        <v>3</v>
      </c>
      <c r="D28" s="20"/>
      <c r="E28" s="20"/>
      <c r="F28" s="20">
        <v>148.9</v>
      </c>
      <c r="G28" s="20"/>
      <c r="H28" s="45">
        <v>36.8</v>
      </c>
      <c r="I28" s="44"/>
      <c r="J28" s="45">
        <v>160</v>
      </c>
      <c r="K28" s="44"/>
      <c r="L28" s="45">
        <v>46</v>
      </c>
      <c r="M28" s="44"/>
      <c r="N28" s="14"/>
      <c r="O28" s="14"/>
    </row>
    <row r="29" spans="1:15" ht="24" customHeight="1">
      <c r="A29" s="22" t="s">
        <v>246</v>
      </c>
      <c r="B29" s="25" t="s">
        <v>57</v>
      </c>
      <c r="C29" s="24" t="s">
        <v>56</v>
      </c>
      <c r="D29" s="20"/>
      <c r="E29" s="20"/>
      <c r="F29" s="20">
        <v>88.7</v>
      </c>
      <c r="G29" s="20"/>
      <c r="H29" s="45"/>
      <c r="I29" s="44"/>
      <c r="J29" s="45">
        <f>J28/F28/1.061*100</f>
        <v>101.27678375317835</v>
      </c>
      <c r="K29" s="44"/>
      <c r="L29" s="45">
        <f>L28/H28/1.04*100</f>
        <v>120.1923076923077</v>
      </c>
      <c r="M29" s="44"/>
      <c r="N29" s="14"/>
      <c r="O29" s="14"/>
    </row>
    <row r="30" spans="1:15" ht="27" customHeight="1">
      <c r="A30" s="19" t="s">
        <v>116</v>
      </c>
      <c r="B30" s="87" t="s">
        <v>7</v>
      </c>
      <c r="C30" s="82"/>
      <c r="D30" s="20"/>
      <c r="E30" s="20"/>
      <c r="F30" s="20"/>
      <c r="G30" s="20"/>
      <c r="H30" s="44"/>
      <c r="I30" s="44"/>
      <c r="J30" s="44"/>
      <c r="K30" s="44"/>
      <c r="L30" s="44"/>
      <c r="M30" s="44"/>
      <c r="N30" s="14"/>
      <c r="O30" s="14"/>
    </row>
    <row r="31" spans="1:15" ht="24" customHeight="1">
      <c r="A31" s="22" t="s">
        <v>117</v>
      </c>
      <c r="B31" s="25" t="s">
        <v>46</v>
      </c>
      <c r="C31" s="24" t="s">
        <v>8</v>
      </c>
      <c r="D31" s="20"/>
      <c r="E31" s="20"/>
      <c r="F31" s="20"/>
      <c r="G31" s="20"/>
      <c r="H31" s="44"/>
      <c r="I31" s="44"/>
      <c r="J31" s="44"/>
      <c r="K31" s="44"/>
      <c r="L31" s="44"/>
      <c r="M31" s="44"/>
      <c r="N31" s="14"/>
      <c r="O31" s="14"/>
    </row>
    <row r="32" spans="1:15" ht="29.25" customHeight="1">
      <c r="A32" s="22" t="s">
        <v>118</v>
      </c>
      <c r="B32" s="25" t="s">
        <v>218</v>
      </c>
      <c r="C32" s="24" t="s">
        <v>9</v>
      </c>
      <c r="D32" s="20"/>
      <c r="E32" s="20"/>
      <c r="F32" s="20"/>
      <c r="G32" s="20"/>
      <c r="H32" s="44"/>
      <c r="I32" s="44"/>
      <c r="J32" s="44"/>
      <c r="K32" s="44"/>
      <c r="L32" s="44"/>
      <c r="M32" s="44"/>
      <c r="N32" s="14"/>
      <c r="O32" s="14"/>
    </row>
    <row r="33" spans="1:15" ht="25.5" customHeight="1">
      <c r="A33" s="22" t="s">
        <v>119</v>
      </c>
      <c r="B33" s="25" t="s">
        <v>10</v>
      </c>
      <c r="C33" s="24" t="s">
        <v>11</v>
      </c>
      <c r="D33" s="20"/>
      <c r="E33" s="20"/>
      <c r="F33" s="20"/>
      <c r="G33" s="20"/>
      <c r="H33" s="44"/>
      <c r="I33" s="44"/>
      <c r="J33" s="44"/>
      <c r="K33" s="44"/>
      <c r="L33" s="44"/>
      <c r="M33" s="44"/>
      <c r="N33" s="14"/>
      <c r="O33" s="14"/>
    </row>
    <row r="34" spans="1:15" ht="27" customHeight="1">
      <c r="A34" s="22" t="s">
        <v>120</v>
      </c>
      <c r="B34" s="25" t="s">
        <v>45</v>
      </c>
      <c r="C34" s="24" t="s">
        <v>12</v>
      </c>
      <c r="D34" s="20"/>
      <c r="E34" s="20"/>
      <c r="F34" s="20"/>
      <c r="G34" s="20"/>
      <c r="H34" s="44"/>
      <c r="I34" s="44"/>
      <c r="J34" s="44"/>
      <c r="K34" s="44"/>
      <c r="L34" s="44"/>
      <c r="M34" s="44"/>
      <c r="N34" s="14"/>
      <c r="O34" s="14"/>
    </row>
    <row r="35" spans="1:15" ht="28.5" customHeight="1">
      <c r="A35" s="22" t="s">
        <v>121</v>
      </c>
      <c r="B35" s="25" t="s">
        <v>215</v>
      </c>
      <c r="C35" s="24" t="s">
        <v>12</v>
      </c>
      <c r="D35" s="20">
        <v>20.1</v>
      </c>
      <c r="E35" s="20">
        <v>147.8</v>
      </c>
      <c r="F35" s="20">
        <v>66.6</v>
      </c>
      <c r="G35" s="20">
        <v>97.2</v>
      </c>
      <c r="H35" s="44">
        <v>33.1</v>
      </c>
      <c r="I35" s="45">
        <f>H35/D35*100</f>
        <v>164.67661691542287</v>
      </c>
      <c r="J35" s="44">
        <v>92.3</v>
      </c>
      <c r="K35" s="45">
        <f>J35/F35*100</f>
        <v>138.5885885885886</v>
      </c>
      <c r="L35" s="44">
        <v>29.3</v>
      </c>
      <c r="M35" s="45">
        <f>L35/H35*100</f>
        <v>88.51963746223565</v>
      </c>
      <c r="N35" s="14"/>
      <c r="O35" s="14"/>
    </row>
    <row r="36" spans="1:15" ht="27.75" customHeight="1">
      <c r="A36" s="22" t="s">
        <v>122</v>
      </c>
      <c r="B36" s="25" t="s">
        <v>96</v>
      </c>
      <c r="C36" s="24" t="s">
        <v>12</v>
      </c>
      <c r="D36" s="20"/>
      <c r="E36" s="20"/>
      <c r="F36" s="20"/>
      <c r="G36" s="20"/>
      <c r="H36" s="44"/>
      <c r="I36" s="45"/>
      <c r="J36" s="44"/>
      <c r="K36" s="45"/>
      <c r="L36" s="44"/>
      <c r="M36" s="45"/>
      <c r="N36" s="14"/>
      <c r="O36" s="14"/>
    </row>
    <row r="37" spans="1:15" ht="27" customHeight="1">
      <c r="A37" s="22" t="s">
        <v>123</v>
      </c>
      <c r="B37" s="25" t="s">
        <v>13</v>
      </c>
      <c r="C37" s="24" t="s">
        <v>12</v>
      </c>
      <c r="D37" s="20">
        <v>6.1</v>
      </c>
      <c r="E37" s="20">
        <v>141.9</v>
      </c>
      <c r="F37" s="20">
        <v>25.1</v>
      </c>
      <c r="G37" s="20">
        <v>136.4</v>
      </c>
      <c r="H37" s="44">
        <v>7.1</v>
      </c>
      <c r="I37" s="45">
        <f>H37/D37*100</f>
        <v>116.39344262295081</v>
      </c>
      <c r="J37" s="44">
        <v>28.9</v>
      </c>
      <c r="K37" s="45">
        <f>J37/F37*100</f>
        <v>115.13944223107569</v>
      </c>
      <c r="L37" s="44">
        <v>6.5</v>
      </c>
      <c r="M37" s="45">
        <f>L37/H37*100</f>
        <v>91.54929577464789</v>
      </c>
      <c r="N37" s="14"/>
      <c r="O37" s="14"/>
    </row>
    <row r="38" spans="1:15" ht="25.5" customHeight="1">
      <c r="A38" s="22" t="s">
        <v>197</v>
      </c>
      <c r="B38" s="25" t="s">
        <v>205</v>
      </c>
      <c r="C38" s="24" t="s">
        <v>29</v>
      </c>
      <c r="D38" s="20"/>
      <c r="E38" s="20"/>
      <c r="F38" s="20"/>
      <c r="G38" s="20"/>
      <c r="H38" s="44"/>
      <c r="I38" s="44"/>
      <c r="J38" s="44"/>
      <c r="K38" s="44"/>
      <c r="L38" s="44"/>
      <c r="M38" s="44"/>
      <c r="N38" s="14"/>
      <c r="O38" s="14"/>
    </row>
    <row r="39" spans="1:15" ht="25.5" customHeight="1">
      <c r="A39" s="22" t="s">
        <v>198</v>
      </c>
      <c r="B39" s="25" t="s">
        <v>204</v>
      </c>
      <c r="C39" s="24" t="s">
        <v>29</v>
      </c>
      <c r="D39" s="20"/>
      <c r="E39" s="20"/>
      <c r="F39" s="20"/>
      <c r="G39" s="20"/>
      <c r="H39" s="44"/>
      <c r="I39" s="44"/>
      <c r="J39" s="44"/>
      <c r="K39" s="44"/>
      <c r="L39" s="44"/>
      <c r="M39" s="44"/>
      <c r="N39" s="14"/>
      <c r="O39" s="14"/>
    </row>
    <row r="40" spans="1:15" ht="27" customHeight="1">
      <c r="A40" s="22" t="s">
        <v>199</v>
      </c>
      <c r="B40" s="25" t="s">
        <v>206</v>
      </c>
      <c r="C40" s="24" t="s">
        <v>213</v>
      </c>
      <c r="D40" s="20"/>
      <c r="E40" s="20"/>
      <c r="F40" s="20"/>
      <c r="G40" s="20"/>
      <c r="H40" s="44"/>
      <c r="I40" s="44"/>
      <c r="J40" s="44"/>
      <c r="K40" s="44"/>
      <c r="L40" s="44"/>
      <c r="M40" s="44"/>
      <c r="N40" s="14"/>
      <c r="O40" s="14"/>
    </row>
    <row r="41" spans="1:15" ht="25.5" customHeight="1">
      <c r="A41" s="22" t="s">
        <v>200</v>
      </c>
      <c r="B41" s="25" t="s">
        <v>208</v>
      </c>
      <c r="C41" s="24" t="s">
        <v>212</v>
      </c>
      <c r="D41" s="20"/>
      <c r="E41" s="20"/>
      <c r="F41" s="20"/>
      <c r="G41" s="20"/>
      <c r="H41" s="44"/>
      <c r="I41" s="44"/>
      <c r="J41" s="44"/>
      <c r="K41" s="44"/>
      <c r="L41" s="44"/>
      <c r="M41" s="44"/>
      <c r="N41" s="14"/>
      <c r="O41" s="14"/>
    </row>
    <row r="42" spans="1:15" ht="25.5" customHeight="1">
      <c r="A42" s="22" t="s">
        <v>201</v>
      </c>
      <c r="B42" s="25" t="s">
        <v>207</v>
      </c>
      <c r="C42" s="24" t="s">
        <v>214</v>
      </c>
      <c r="D42" s="20"/>
      <c r="E42" s="20"/>
      <c r="F42" s="20"/>
      <c r="G42" s="20"/>
      <c r="H42" s="44"/>
      <c r="I42" s="44"/>
      <c r="J42" s="44"/>
      <c r="K42" s="44"/>
      <c r="L42" s="44"/>
      <c r="M42" s="44"/>
      <c r="N42" s="14"/>
      <c r="O42" s="14"/>
    </row>
    <row r="43" spans="1:15" ht="27" customHeight="1">
      <c r="A43" s="22" t="s">
        <v>202</v>
      </c>
      <c r="B43" s="25" t="s">
        <v>209</v>
      </c>
      <c r="C43" s="24" t="s">
        <v>214</v>
      </c>
      <c r="D43" s="20"/>
      <c r="E43" s="20"/>
      <c r="F43" s="20"/>
      <c r="G43" s="20"/>
      <c r="H43" s="44"/>
      <c r="I43" s="44"/>
      <c r="J43" s="44"/>
      <c r="K43" s="44"/>
      <c r="L43" s="44"/>
      <c r="M43" s="44"/>
      <c r="N43" s="14"/>
      <c r="O43" s="14"/>
    </row>
    <row r="44" spans="1:15" ht="25.5" customHeight="1">
      <c r="A44" s="22" t="s">
        <v>203</v>
      </c>
      <c r="B44" s="25" t="s">
        <v>210</v>
      </c>
      <c r="C44" s="24" t="s">
        <v>214</v>
      </c>
      <c r="D44" s="20"/>
      <c r="E44" s="20"/>
      <c r="F44" s="20"/>
      <c r="G44" s="20"/>
      <c r="H44" s="44"/>
      <c r="I44" s="44"/>
      <c r="J44" s="44"/>
      <c r="K44" s="44"/>
      <c r="L44" s="44"/>
      <c r="M44" s="44"/>
      <c r="N44" s="14"/>
      <c r="O44" s="14"/>
    </row>
    <row r="45" spans="1:15" ht="28.5" customHeight="1">
      <c r="A45" s="22" t="s">
        <v>216</v>
      </c>
      <c r="B45" s="25" t="s">
        <v>211</v>
      </c>
      <c r="C45" s="24" t="s">
        <v>29</v>
      </c>
      <c r="D45" s="20"/>
      <c r="E45" s="20"/>
      <c r="F45" s="20"/>
      <c r="G45" s="20"/>
      <c r="H45" s="44"/>
      <c r="I45" s="44"/>
      <c r="J45" s="44"/>
      <c r="K45" s="44"/>
      <c r="L45" s="44"/>
      <c r="M45" s="44"/>
      <c r="N45" s="14"/>
      <c r="O45" s="14"/>
    </row>
    <row r="46" spans="1:15" ht="29.25" customHeight="1">
      <c r="A46" s="19" t="s">
        <v>124</v>
      </c>
      <c r="B46" s="81" t="s">
        <v>72</v>
      </c>
      <c r="C46" s="82"/>
      <c r="D46" s="20"/>
      <c r="E46" s="20"/>
      <c r="F46" s="20"/>
      <c r="G46" s="20"/>
      <c r="H46" s="44"/>
      <c r="I46" s="44"/>
      <c r="J46" s="44"/>
      <c r="K46" s="44"/>
      <c r="L46" s="44"/>
      <c r="M46" s="44"/>
      <c r="N46" s="14"/>
      <c r="O46" s="14"/>
    </row>
    <row r="47" spans="1:15" ht="28.5" customHeight="1">
      <c r="A47" s="22"/>
      <c r="B47" s="25" t="s">
        <v>2</v>
      </c>
      <c r="C47" s="24" t="s">
        <v>14</v>
      </c>
      <c r="D47" s="41">
        <v>21</v>
      </c>
      <c r="E47" s="20"/>
      <c r="F47" s="20">
        <v>1643.3</v>
      </c>
      <c r="G47" s="20"/>
      <c r="H47" s="45">
        <v>27.7</v>
      </c>
      <c r="I47" s="44"/>
      <c r="J47" s="45">
        <v>1762</v>
      </c>
      <c r="K47" s="44"/>
      <c r="L47" s="44">
        <v>45.1</v>
      </c>
      <c r="M47" s="44"/>
      <c r="N47" s="14"/>
      <c r="O47" s="14"/>
    </row>
    <row r="48" spans="1:15" ht="28.5" customHeight="1">
      <c r="A48" s="22"/>
      <c r="B48" s="25"/>
      <c r="C48" s="24"/>
      <c r="D48" s="20"/>
      <c r="E48" s="20"/>
      <c r="F48" s="20"/>
      <c r="G48" s="20"/>
      <c r="H48" s="45"/>
      <c r="I48" s="44"/>
      <c r="J48" s="44"/>
      <c r="K48" s="44"/>
      <c r="L48" s="44"/>
      <c r="M48" s="44"/>
      <c r="N48" s="14"/>
      <c r="O48" s="14"/>
    </row>
    <row r="49" spans="1:15" ht="23.25" customHeight="1">
      <c r="A49" s="22" t="s">
        <v>125</v>
      </c>
      <c r="B49" s="27" t="s">
        <v>54</v>
      </c>
      <c r="C49" s="28" t="s">
        <v>58</v>
      </c>
      <c r="D49" s="20">
        <v>35.5</v>
      </c>
      <c r="E49" s="20"/>
      <c r="F49" s="20">
        <v>132.9</v>
      </c>
      <c r="G49" s="20"/>
      <c r="H49" s="45">
        <f>H47/D47/1.049*100</f>
        <v>125.74333832675111</v>
      </c>
      <c r="I49" s="44"/>
      <c r="J49" s="45">
        <f>J47/F47/1.049*100</f>
        <v>102.21474761571918</v>
      </c>
      <c r="K49" s="44"/>
      <c r="L49" s="45">
        <f>L47/H47/1.05*100</f>
        <v>155.06274712050885</v>
      </c>
      <c r="M49" s="44"/>
      <c r="N49" s="14"/>
      <c r="O49" s="14"/>
    </row>
    <row r="50" spans="1:15" ht="60.75" customHeight="1">
      <c r="A50" s="19" t="s">
        <v>126</v>
      </c>
      <c r="B50" s="87" t="s">
        <v>73</v>
      </c>
      <c r="C50" s="82"/>
      <c r="D50" s="20"/>
      <c r="E50" s="20"/>
      <c r="F50" s="20"/>
      <c r="G50" s="20"/>
      <c r="H50" s="44"/>
      <c r="I50" s="44"/>
      <c r="J50" s="44"/>
      <c r="K50" s="44"/>
      <c r="L50" s="44"/>
      <c r="M50" s="44"/>
      <c r="N50" s="14"/>
      <c r="O50" s="14"/>
    </row>
    <row r="51" spans="1:15" ht="26.25">
      <c r="A51" s="22"/>
      <c r="B51" s="25" t="s">
        <v>2</v>
      </c>
      <c r="C51" s="24" t="s">
        <v>15</v>
      </c>
      <c r="D51" s="41">
        <v>110.9</v>
      </c>
      <c r="E51" s="20"/>
      <c r="F51" s="20">
        <v>454.9</v>
      </c>
      <c r="G51" s="20"/>
      <c r="H51" s="44">
        <v>0.35</v>
      </c>
      <c r="I51" s="44"/>
      <c r="J51" s="44">
        <v>36.8</v>
      </c>
      <c r="K51" s="44"/>
      <c r="L51" s="44">
        <v>0.21</v>
      </c>
      <c r="M51" s="44"/>
      <c r="N51" s="14"/>
      <c r="O51" s="14"/>
    </row>
    <row r="52" spans="1:15" ht="51" customHeight="1">
      <c r="A52" s="22" t="s">
        <v>127</v>
      </c>
      <c r="B52" s="27" t="s">
        <v>54</v>
      </c>
      <c r="C52" s="28" t="s">
        <v>222</v>
      </c>
      <c r="D52" s="20">
        <v>39.2</v>
      </c>
      <c r="E52" s="20"/>
      <c r="F52" s="20">
        <v>50.9</v>
      </c>
      <c r="G52" s="20"/>
      <c r="H52" s="45">
        <f>H51/D51/1.052*100</f>
        <v>0.29999965714324894</v>
      </c>
      <c r="I52" s="44"/>
      <c r="J52" s="45">
        <f>J51/F51/1.052*100</f>
        <v>7.6898194313378525</v>
      </c>
      <c r="K52" s="44"/>
      <c r="L52" s="45">
        <f>L51/H51/1.05*100</f>
        <v>57.14285714285714</v>
      </c>
      <c r="M52" s="44"/>
      <c r="N52" s="14"/>
      <c r="O52" s="14"/>
    </row>
    <row r="53" spans="1:15" ht="27" customHeight="1">
      <c r="A53" s="19" t="s">
        <v>128</v>
      </c>
      <c r="B53" s="81" t="s">
        <v>254</v>
      </c>
      <c r="C53" s="82"/>
      <c r="D53" s="20"/>
      <c r="E53" s="20"/>
      <c r="F53" s="20"/>
      <c r="G53" s="20"/>
      <c r="H53" s="44"/>
      <c r="I53" s="44"/>
      <c r="J53" s="44"/>
      <c r="K53" s="44"/>
      <c r="L53" s="44"/>
      <c r="M53" s="44"/>
      <c r="N53" s="14"/>
      <c r="O53" s="14"/>
    </row>
    <row r="54" spans="1:15" ht="26.25">
      <c r="A54" s="22"/>
      <c r="B54" s="25" t="s">
        <v>2</v>
      </c>
      <c r="C54" s="24" t="s">
        <v>15</v>
      </c>
      <c r="D54" s="41"/>
      <c r="E54" s="20"/>
      <c r="F54" s="20"/>
      <c r="G54" s="20"/>
      <c r="H54" s="44"/>
      <c r="I54" s="44"/>
      <c r="J54" s="44"/>
      <c r="K54" s="44"/>
      <c r="L54" s="44"/>
      <c r="M54" s="44"/>
      <c r="N54" s="14"/>
      <c r="O54" s="14"/>
    </row>
    <row r="55" spans="1:15" ht="79.5" customHeight="1">
      <c r="A55" s="22" t="s">
        <v>129</v>
      </c>
      <c r="B55" s="27" t="s">
        <v>54</v>
      </c>
      <c r="C55" s="28" t="s">
        <v>222</v>
      </c>
      <c r="D55" s="41"/>
      <c r="E55" s="20"/>
      <c r="F55" s="20"/>
      <c r="G55" s="20"/>
      <c r="H55" s="45"/>
      <c r="I55" s="44"/>
      <c r="J55" s="44"/>
      <c r="K55" s="44"/>
      <c r="L55" s="44"/>
      <c r="M55" s="44"/>
      <c r="N55" s="14"/>
      <c r="O55" s="14"/>
    </row>
    <row r="56" spans="1:15" ht="25.5" customHeight="1">
      <c r="A56" s="19" t="s">
        <v>130</v>
      </c>
      <c r="B56" s="81" t="s">
        <v>255</v>
      </c>
      <c r="C56" s="82"/>
      <c r="D56" s="20"/>
      <c r="E56" s="20"/>
      <c r="F56" s="20"/>
      <c r="G56" s="20"/>
      <c r="H56" s="44"/>
      <c r="I56" s="44"/>
      <c r="J56" s="44"/>
      <c r="K56" s="44"/>
      <c r="L56" s="44"/>
      <c r="M56" s="44"/>
      <c r="N56" s="14"/>
      <c r="O56" s="14"/>
    </row>
    <row r="57" spans="1:15" ht="27" customHeight="1">
      <c r="A57" s="22"/>
      <c r="B57" s="25" t="s">
        <v>2</v>
      </c>
      <c r="C57" s="24" t="s">
        <v>15</v>
      </c>
      <c r="D57" s="20"/>
      <c r="E57" s="20"/>
      <c r="F57" s="20"/>
      <c r="G57" s="20"/>
      <c r="H57" s="44"/>
      <c r="I57" s="44"/>
      <c r="J57" s="44"/>
      <c r="K57" s="44"/>
      <c r="L57" s="44"/>
      <c r="M57" s="44"/>
      <c r="N57" s="14"/>
      <c r="O57" s="14"/>
    </row>
    <row r="58" spans="1:15" ht="82.5" customHeight="1">
      <c r="A58" s="22" t="s">
        <v>131</v>
      </c>
      <c r="B58" s="27" t="s">
        <v>54</v>
      </c>
      <c r="C58" s="28" t="s">
        <v>222</v>
      </c>
      <c r="D58" s="20"/>
      <c r="E58" s="20"/>
      <c r="F58" s="20"/>
      <c r="G58" s="20"/>
      <c r="H58" s="44"/>
      <c r="I58" s="44"/>
      <c r="J58" s="45"/>
      <c r="K58" s="44"/>
      <c r="L58" s="44"/>
      <c r="M58" s="44"/>
      <c r="N58" s="14"/>
      <c r="O58" s="14"/>
    </row>
    <row r="59" spans="1:15" ht="60.75" customHeight="1">
      <c r="A59" s="19" t="s">
        <v>132</v>
      </c>
      <c r="B59" s="88" t="s">
        <v>16</v>
      </c>
      <c r="C59" s="89"/>
      <c r="D59" s="20"/>
      <c r="E59" s="20"/>
      <c r="F59" s="20"/>
      <c r="G59" s="20"/>
      <c r="H59" s="44"/>
      <c r="I59" s="44"/>
      <c r="J59" s="44"/>
      <c r="K59" s="44"/>
      <c r="L59" s="44"/>
      <c r="M59" s="44"/>
      <c r="N59" s="14"/>
      <c r="O59" s="14"/>
    </row>
    <row r="60" spans="1:15" ht="47.25" customHeight="1">
      <c r="A60" s="22"/>
      <c r="B60" s="25" t="s">
        <v>2</v>
      </c>
      <c r="C60" s="24" t="s">
        <v>3</v>
      </c>
      <c r="D60" s="20">
        <v>71.7</v>
      </c>
      <c r="E60" s="20"/>
      <c r="F60" s="20">
        <v>276.3</v>
      </c>
      <c r="G60" s="20"/>
      <c r="H60" s="44">
        <v>63.8</v>
      </c>
      <c r="I60" s="44"/>
      <c r="J60" s="45">
        <v>290.16</v>
      </c>
      <c r="K60" s="44"/>
      <c r="L60" s="44">
        <v>107.6</v>
      </c>
      <c r="M60" s="44"/>
      <c r="N60" s="14"/>
      <c r="O60" s="14"/>
    </row>
    <row r="61" spans="1:15" ht="83.25" customHeight="1">
      <c r="A61" s="22" t="s">
        <v>133</v>
      </c>
      <c r="B61" s="25" t="s">
        <v>81</v>
      </c>
      <c r="C61" s="24" t="s">
        <v>56</v>
      </c>
      <c r="D61" s="20">
        <v>129.1</v>
      </c>
      <c r="E61" s="20"/>
      <c r="F61" s="20">
        <v>102.7</v>
      </c>
      <c r="G61" s="20"/>
      <c r="H61" s="44">
        <v>88.9</v>
      </c>
      <c r="I61" s="44"/>
      <c r="J61" s="45">
        <v>105</v>
      </c>
      <c r="K61" s="44"/>
      <c r="L61" s="48">
        <v>168.7</v>
      </c>
      <c r="M61" s="44"/>
      <c r="N61" s="14"/>
      <c r="O61" s="14"/>
    </row>
    <row r="62" spans="1:15" ht="24" customHeight="1">
      <c r="A62" s="22" t="s">
        <v>134</v>
      </c>
      <c r="B62" s="25" t="s">
        <v>17</v>
      </c>
      <c r="C62" s="24" t="s">
        <v>18</v>
      </c>
      <c r="D62" s="20">
        <v>0.798</v>
      </c>
      <c r="E62" s="20">
        <v>131.7</v>
      </c>
      <c r="F62" s="20">
        <v>3.211</v>
      </c>
      <c r="G62" s="41">
        <v>104</v>
      </c>
      <c r="H62" s="49">
        <v>0.769</v>
      </c>
      <c r="I62" s="45">
        <f>H62/D62*100</f>
        <v>96.36591478696741</v>
      </c>
      <c r="J62" s="44">
        <v>3.377</v>
      </c>
      <c r="K62" s="45">
        <v>105.2</v>
      </c>
      <c r="L62" s="49">
        <v>1.032</v>
      </c>
      <c r="M62" s="45">
        <f>L62/H62*100</f>
        <v>134.2002600780234</v>
      </c>
      <c r="N62" s="14"/>
      <c r="O62" s="14"/>
    </row>
    <row r="63" spans="1:15" ht="27" customHeight="1">
      <c r="A63" s="22" t="s">
        <v>135</v>
      </c>
      <c r="B63" s="25" t="s">
        <v>19</v>
      </c>
      <c r="C63" s="24" t="s">
        <v>18</v>
      </c>
      <c r="D63" s="20">
        <v>0.541</v>
      </c>
      <c r="E63" s="20">
        <v>114.4</v>
      </c>
      <c r="F63" s="57">
        <v>2</v>
      </c>
      <c r="G63" s="20">
        <v>102.6</v>
      </c>
      <c r="H63" s="60">
        <v>0.462</v>
      </c>
      <c r="I63" s="48">
        <f>H63/D63*100</f>
        <v>85.39741219963031</v>
      </c>
      <c r="J63" s="60">
        <v>2.001</v>
      </c>
      <c r="K63" s="47">
        <v>100.1</v>
      </c>
      <c r="L63" s="60">
        <v>0.597</v>
      </c>
      <c r="M63" s="48">
        <f>L63/H63*100</f>
        <v>129.2207792207792</v>
      </c>
      <c r="N63" s="14"/>
      <c r="O63" s="14"/>
    </row>
    <row r="64" spans="1:15" ht="25.5" customHeight="1">
      <c r="A64" s="22" t="s">
        <v>136</v>
      </c>
      <c r="B64" s="25" t="s">
        <v>20</v>
      </c>
      <c r="C64" s="24" t="s">
        <v>21</v>
      </c>
      <c r="D64" s="20"/>
      <c r="E64" s="20"/>
      <c r="F64" s="20"/>
      <c r="G64" s="20"/>
      <c r="H64" s="44">
        <v>0.02</v>
      </c>
      <c r="I64" s="45"/>
      <c r="J64" s="44"/>
      <c r="K64" s="44"/>
      <c r="L64" s="44"/>
      <c r="M64" s="45"/>
      <c r="N64" s="14"/>
      <c r="O64" s="14"/>
    </row>
    <row r="65" spans="1:15" ht="24.75" customHeight="1">
      <c r="A65" s="22" t="s">
        <v>137</v>
      </c>
      <c r="B65" s="25" t="s">
        <v>22</v>
      </c>
      <c r="C65" s="24" t="s">
        <v>18</v>
      </c>
      <c r="D65" s="20"/>
      <c r="E65" s="20"/>
      <c r="F65" s="20"/>
      <c r="G65" s="20"/>
      <c r="H65" s="44"/>
      <c r="I65" s="45"/>
      <c r="J65" s="44"/>
      <c r="K65" s="44"/>
      <c r="L65" s="44"/>
      <c r="M65" s="45"/>
      <c r="N65" s="14"/>
      <c r="O65" s="14"/>
    </row>
    <row r="66" spans="1:15" ht="23.25" customHeight="1">
      <c r="A66" s="22" t="s">
        <v>138</v>
      </c>
      <c r="B66" s="25" t="s">
        <v>23</v>
      </c>
      <c r="C66" s="24" t="s">
        <v>18</v>
      </c>
      <c r="D66" s="20"/>
      <c r="E66" s="20"/>
      <c r="F66" s="20"/>
      <c r="G66" s="20"/>
      <c r="H66" s="44"/>
      <c r="I66" s="45"/>
      <c r="J66" s="44"/>
      <c r="K66" s="44"/>
      <c r="L66" s="44"/>
      <c r="M66" s="45"/>
      <c r="N66" s="14"/>
      <c r="O66" s="14"/>
    </row>
    <row r="67" spans="1:15" ht="24" customHeight="1">
      <c r="A67" s="22" t="s">
        <v>139</v>
      </c>
      <c r="B67" s="25" t="s">
        <v>24</v>
      </c>
      <c r="C67" s="24" t="s">
        <v>25</v>
      </c>
      <c r="D67" s="57">
        <v>10.94</v>
      </c>
      <c r="E67" s="20">
        <v>104.5</v>
      </c>
      <c r="F67" s="20">
        <v>10.673</v>
      </c>
      <c r="G67" s="20">
        <v>97.6</v>
      </c>
      <c r="H67" s="49">
        <v>10.63</v>
      </c>
      <c r="I67" s="48">
        <f>H67/D67*100</f>
        <v>97.16636197440586</v>
      </c>
      <c r="J67" s="47">
        <v>11.366</v>
      </c>
      <c r="K67" s="47">
        <v>106.5</v>
      </c>
      <c r="L67" s="49">
        <v>11.38</v>
      </c>
      <c r="M67" s="45">
        <f>L67/H67*100</f>
        <v>107.0555032925682</v>
      </c>
      <c r="N67" s="14"/>
      <c r="O67" s="14"/>
    </row>
    <row r="68" spans="1:15" ht="24" customHeight="1">
      <c r="A68" s="19" t="s">
        <v>140</v>
      </c>
      <c r="B68" s="87" t="s">
        <v>66</v>
      </c>
      <c r="C68" s="82"/>
      <c r="D68" s="20"/>
      <c r="E68" s="20"/>
      <c r="F68" s="20"/>
      <c r="G68" s="20"/>
      <c r="H68" s="44"/>
      <c r="I68" s="44"/>
      <c r="J68" s="44"/>
      <c r="K68" s="44"/>
      <c r="L68" s="44"/>
      <c r="M68" s="44"/>
      <c r="N68" s="14"/>
      <c r="O68" s="14"/>
    </row>
    <row r="69" spans="1:15" ht="27" customHeight="1">
      <c r="A69" s="22" t="s">
        <v>141</v>
      </c>
      <c r="B69" s="29" t="s">
        <v>60</v>
      </c>
      <c r="C69" s="30" t="s">
        <v>62</v>
      </c>
      <c r="D69" s="20">
        <v>519.8</v>
      </c>
      <c r="E69" s="41">
        <v>88.4</v>
      </c>
      <c r="F69" s="20">
        <v>2117.6</v>
      </c>
      <c r="G69" s="20">
        <v>92.7</v>
      </c>
      <c r="H69" s="45">
        <v>522</v>
      </c>
      <c r="I69" s="45">
        <f>H69/D69*100</f>
        <v>100.42323970757985</v>
      </c>
      <c r="J69" s="45">
        <v>2014</v>
      </c>
      <c r="K69" s="45">
        <f>J69/F69*100</f>
        <v>95.10766905931244</v>
      </c>
      <c r="L69" s="45">
        <v>461.6</v>
      </c>
      <c r="M69" s="45">
        <f>L69/H69*100</f>
        <v>88.42911877394637</v>
      </c>
      <c r="N69" s="14"/>
      <c r="O69" s="14"/>
    </row>
    <row r="70" spans="1:15" ht="28.5" customHeight="1">
      <c r="A70" s="22" t="s">
        <v>142</v>
      </c>
      <c r="B70" s="29" t="s">
        <v>69</v>
      </c>
      <c r="C70" s="30" t="s">
        <v>62</v>
      </c>
      <c r="D70" s="20">
        <v>541.5</v>
      </c>
      <c r="E70" s="20" t="s">
        <v>250</v>
      </c>
      <c r="F70" s="41">
        <v>1877.2</v>
      </c>
      <c r="G70" s="20" t="s">
        <v>251</v>
      </c>
      <c r="H70" s="45">
        <v>413</v>
      </c>
      <c r="I70" s="45">
        <f>H70/D70*100</f>
        <v>76.269621421976</v>
      </c>
      <c r="J70" s="44">
        <v>1947.9</v>
      </c>
      <c r="K70" s="45">
        <f>J70/F70*100</f>
        <v>103.7662476028127</v>
      </c>
      <c r="L70" s="45">
        <v>586.8</v>
      </c>
      <c r="M70" s="45">
        <f>L70/H70*100</f>
        <v>142.08232445520582</v>
      </c>
      <c r="N70" s="14"/>
      <c r="O70" s="14"/>
    </row>
    <row r="71" spans="1:15" ht="24.75" customHeight="1">
      <c r="A71" s="22" t="s">
        <v>143</v>
      </c>
      <c r="B71" s="29" t="s">
        <v>61</v>
      </c>
      <c r="C71" s="30" t="s">
        <v>62</v>
      </c>
      <c r="D71" s="20">
        <v>8.1</v>
      </c>
      <c r="E71" s="20">
        <v>129.6</v>
      </c>
      <c r="F71" s="20">
        <v>27.6</v>
      </c>
      <c r="G71" s="20">
        <v>110.8</v>
      </c>
      <c r="H71" s="44">
        <v>7.3</v>
      </c>
      <c r="I71" s="45">
        <f>H71/D71*100</f>
        <v>90.12345679012346</v>
      </c>
      <c r="J71" s="44">
        <v>33.8</v>
      </c>
      <c r="K71" s="45">
        <f>J71/F71*100</f>
        <v>122.46376811594202</v>
      </c>
      <c r="L71" s="44">
        <v>8.9</v>
      </c>
      <c r="M71" s="45">
        <f>L71/H71*100</f>
        <v>121.91780821917808</v>
      </c>
      <c r="N71" s="14"/>
      <c r="O71" s="14"/>
    </row>
    <row r="72" spans="1:15" ht="26.25">
      <c r="A72" s="19" t="s">
        <v>144</v>
      </c>
      <c r="B72" s="81" t="s">
        <v>26</v>
      </c>
      <c r="C72" s="82"/>
      <c r="D72" s="20"/>
      <c r="E72" s="20"/>
      <c r="F72" s="20"/>
      <c r="G72" s="20"/>
      <c r="H72" s="44"/>
      <c r="I72" s="45"/>
      <c r="J72" s="44"/>
      <c r="K72" s="44"/>
      <c r="L72" s="44"/>
      <c r="M72" s="44"/>
      <c r="N72" s="14"/>
      <c r="O72" s="14"/>
    </row>
    <row r="73" spans="1:15" ht="31.5" customHeight="1">
      <c r="A73" s="22" t="s">
        <v>145</v>
      </c>
      <c r="B73" s="25" t="s">
        <v>27</v>
      </c>
      <c r="C73" s="24" t="s">
        <v>15</v>
      </c>
      <c r="D73" s="18">
        <v>675.1</v>
      </c>
      <c r="E73" s="18">
        <v>110.6</v>
      </c>
      <c r="F73" s="18">
        <v>3725.2</v>
      </c>
      <c r="G73" s="46">
        <v>100.9</v>
      </c>
      <c r="H73" s="47">
        <v>607</v>
      </c>
      <c r="I73" s="45">
        <f>H73/D73*100</f>
        <v>89.91260553992001</v>
      </c>
      <c r="J73" s="44">
        <v>3835.7</v>
      </c>
      <c r="K73" s="45">
        <f>J73/F73*100</f>
        <v>102.96628368946634</v>
      </c>
      <c r="L73" s="45">
        <v>647.4</v>
      </c>
      <c r="M73" s="45">
        <f>L73/H73*100</f>
        <v>106.65568369028007</v>
      </c>
      <c r="N73" s="14"/>
      <c r="O73" s="14"/>
    </row>
    <row r="74" spans="1:15" ht="57" customHeight="1">
      <c r="A74" s="22" t="s">
        <v>146</v>
      </c>
      <c r="B74" s="25" t="s">
        <v>63</v>
      </c>
      <c r="C74" s="24" t="s">
        <v>15</v>
      </c>
      <c r="D74" s="18">
        <v>422.5</v>
      </c>
      <c r="E74" s="18">
        <v>119.3</v>
      </c>
      <c r="F74" s="46">
        <v>2612</v>
      </c>
      <c r="G74" s="18">
        <v>94.7</v>
      </c>
      <c r="H74" s="47">
        <v>361.2</v>
      </c>
      <c r="I74" s="45">
        <f>H74/D74*100</f>
        <v>85.49112426035502</v>
      </c>
      <c r="J74" s="44">
        <v>2707.2</v>
      </c>
      <c r="K74" s="45">
        <f>J74/F74*100</f>
        <v>103.64471669218989</v>
      </c>
      <c r="L74" s="44">
        <v>329.9</v>
      </c>
      <c r="M74" s="45">
        <f>L74/H74*100</f>
        <v>91.3344407530454</v>
      </c>
      <c r="N74" s="14"/>
      <c r="O74" s="14"/>
    </row>
    <row r="75" spans="1:15" ht="27" customHeight="1">
      <c r="A75" s="22" t="s">
        <v>147</v>
      </c>
      <c r="B75" s="25" t="s">
        <v>28</v>
      </c>
      <c r="C75" s="24" t="s">
        <v>15</v>
      </c>
      <c r="D75" s="18">
        <v>621.9</v>
      </c>
      <c r="E75" s="18">
        <v>108.9</v>
      </c>
      <c r="F75" s="18">
        <v>3755.9</v>
      </c>
      <c r="G75" s="18">
        <v>103.2</v>
      </c>
      <c r="H75" s="48">
        <v>584</v>
      </c>
      <c r="I75" s="45">
        <f>H75/D75*100</f>
        <v>93.90577263225599</v>
      </c>
      <c r="J75" s="44">
        <v>3822.9</v>
      </c>
      <c r="K75" s="45">
        <f>J75/F75*100</f>
        <v>101.78386006017199</v>
      </c>
      <c r="L75" s="45">
        <v>565.1</v>
      </c>
      <c r="M75" s="45">
        <f>L75/H75*100</f>
        <v>96.76369863013699</v>
      </c>
      <c r="N75" s="14"/>
      <c r="O75" s="14"/>
    </row>
    <row r="76" spans="1:15" ht="30" customHeight="1">
      <c r="A76" s="22" t="s">
        <v>148</v>
      </c>
      <c r="B76" s="25" t="s">
        <v>228</v>
      </c>
      <c r="C76" s="24" t="s">
        <v>15</v>
      </c>
      <c r="D76" s="20"/>
      <c r="E76" s="20"/>
      <c r="F76" s="20"/>
      <c r="G76" s="20"/>
      <c r="H76" s="44"/>
      <c r="I76" s="45"/>
      <c r="J76" s="44"/>
      <c r="K76" s="44"/>
      <c r="L76" s="44"/>
      <c r="M76" s="44"/>
      <c r="N76" s="14"/>
      <c r="O76" s="14"/>
    </row>
    <row r="77" spans="1:15" ht="24" customHeight="1">
      <c r="A77" s="22" t="s">
        <v>149</v>
      </c>
      <c r="B77" s="25" t="s">
        <v>229</v>
      </c>
      <c r="C77" s="24" t="s">
        <v>15</v>
      </c>
      <c r="D77" s="20"/>
      <c r="E77" s="20"/>
      <c r="F77" s="20">
        <v>42105.2</v>
      </c>
      <c r="G77" s="20">
        <v>74.8</v>
      </c>
      <c r="H77" s="44"/>
      <c r="I77" s="45"/>
      <c r="J77" s="44"/>
      <c r="K77" s="44"/>
      <c r="L77" s="44"/>
      <c r="M77" s="44"/>
      <c r="N77" s="14"/>
      <c r="O77" s="14"/>
    </row>
    <row r="78" spans="1:15" ht="26.25" customHeight="1">
      <c r="A78" s="22" t="s">
        <v>150</v>
      </c>
      <c r="B78" s="25" t="s">
        <v>95</v>
      </c>
      <c r="C78" s="24" t="s">
        <v>15</v>
      </c>
      <c r="D78" s="20"/>
      <c r="E78" s="20"/>
      <c r="F78" s="20"/>
      <c r="G78" s="20"/>
      <c r="H78" s="44"/>
      <c r="I78" s="44"/>
      <c r="J78" s="44"/>
      <c r="K78" s="44"/>
      <c r="L78" s="44"/>
      <c r="M78" s="44"/>
      <c r="N78" s="14"/>
      <c r="O78" s="14"/>
    </row>
    <row r="79" spans="1:15" ht="27" customHeight="1">
      <c r="A79" s="22" t="s">
        <v>151</v>
      </c>
      <c r="B79" s="25" t="s">
        <v>230</v>
      </c>
      <c r="C79" s="24" t="s">
        <v>15</v>
      </c>
      <c r="D79" s="20"/>
      <c r="E79" s="20"/>
      <c r="F79" s="20">
        <v>48652.4</v>
      </c>
      <c r="G79" s="20">
        <v>111.2</v>
      </c>
      <c r="H79" s="44"/>
      <c r="I79" s="44"/>
      <c r="J79" s="44"/>
      <c r="K79" s="44"/>
      <c r="L79" s="44"/>
      <c r="M79" s="44"/>
      <c r="N79" s="14"/>
      <c r="O79" s="14"/>
    </row>
    <row r="80" spans="1:15" ht="28.5" customHeight="1">
      <c r="A80" s="22" t="s">
        <v>152</v>
      </c>
      <c r="B80" s="25" t="s">
        <v>95</v>
      </c>
      <c r="C80" s="24" t="s">
        <v>15</v>
      </c>
      <c r="D80" s="20"/>
      <c r="E80" s="20"/>
      <c r="F80" s="20"/>
      <c r="G80" s="20"/>
      <c r="H80" s="44"/>
      <c r="I80" s="44"/>
      <c r="J80" s="44"/>
      <c r="K80" s="44"/>
      <c r="L80" s="44"/>
      <c r="M80" s="44"/>
      <c r="N80" s="14"/>
      <c r="O80" s="14"/>
    </row>
    <row r="81" spans="1:15" ht="27.75" customHeight="1">
      <c r="A81" s="19" t="s">
        <v>153</v>
      </c>
      <c r="B81" s="81" t="s">
        <v>224</v>
      </c>
      <c r="C81" s="82"/>
      <c r="D81" s="20"/>
      <c r="E81" s="20"/>
      <c r="F81" s="20"/>
      <c r="G81" s="20"/>
      <c r="H81" s="44"/>
      <c r="I81" s="44"/>
      <c r="J81" s="44"/>
      <c r="K81" s="44"/>
      <c r="L81" s="44"/>
      <c r="M81" s="44"/>
      <c r="N81" s="14"/>
      <c r="O81" s="14"/>
    </row>
    <row r="82" spans="1:15" ht="25.5" customHeight="1">
      <c r="A82" s="22" t="s">
        <v>154</v>
      </c>
      <c r="B82" s="25" t="s">
        <v>47</v>
      </c>
      <c r="C82" s="24" t="s">
        <v>29</v>
      </c>
      <c r="D82" s="20">
        <v>7.5</v>
      </c>
      <c r="E82" s="20">
        <v>78.9</v>
      </c>
      <c r="F82" s="20">
        <v>25.4</v>
      </c>
      <c r="G82" s="20">
        <v>90.4</v>
      </c>
      <c r="H82" s="44">
        <v>2.3</v>
      </c>
      <c r="I82" s="45">
        <f>H82/D82*100</f>
        <v>30.666666666666664</v>
      </c>
      <c r="J82" s="45">
        <v>14.2</v>
      </c>
      <c r="K82" s="45">
        <f>J82/F82*100</f>
        <v>55.90551181102362</v>
      </c>
      <c r="L82" s="44">
        <v>3.2</v>
      </c>
      <c r="M82" s="45">
        <f>L82/H82*100</f>
        <v>139.13043478260872</v>
      </c>
      <c r="N82" s="14"/>
      <c r="O82" s="14"/>
    </row>
    <row r="83" spans="1:15" ht="25.5" customHeight="1">
      <c r="A83" s="22" t="s">
        <v>155</v>
      </c>
      <c r="B83" s="25" t="s">
        <v>30</v>
      </c>
      <c r="C83" s="24" t="s">
        <v>31</v>
      </c>
      <c r="D83" s="20"/>
      <c r="E83" s="20"/>
      <c r="F83" s="20"/>
      <c r="G83" s="20"/>
      <c r="H83" s="44"/>
      <c r="I83" s="44"/>
      <c r="J83" s="44"/>
      <c r="K83" s="44"/>
      <c r="L83" s="44"/>
      <c r="M83" s="44"/>
      <c r="N83" s="14"/>
      <c r="O83" s="14"/>
    </row>
    <row r="84" spans="1:15" ht="27.75" customHeight="1">
      <c r="A84" s="22" t="s">
        <v>156</v>
      </c>
      <c r="B84" s="25" t="s">
        <v>32</v>
      </c>
      <c r="C84" s="24" t="s">
        <v>33</v>
      </c>
      <c r="D84" s="20"/>
      <c r="E84" s="20"/>
      <c r="F84" s="20"/>
      <c r="G84" s="20"/>
      <c r="H84" s="44"/>
      <c r="I84" s="44"/>
      <c r="J84" s="44"/>
      <c r="K84" s="44"/>
      <c r="L84" s="44"/>
      <c r="M84" s="44"/>
      <c r="N84" s="14"/>
      <c r="O84" s="14"/>
    </row>
    <row r="85" spans="1:15" ht="23.25" customHeight="1">
      <c r="A85" s="22" t="s">
        <v>157</v>
      </c>
      <c r="B85" s="25" t="s">
        <v>34</v>
      </c>
      <c r="C85" s="24" t="s">
        <v>35</v>
      </c>
      <c r="D85" s="20"/>
      <c r="E85" s="20"/>
      <c r="F85" s="20"/>
      <c r="G85" s="20"/>
      <c r="H85" s="44"/>
      <c r="I85" s="44"/>
      <c r="J85" s="44"/>
      <c r="K85" s="44"/>
      <c r="L85" s="44"/>
      <c r="M85" s="44"/>
      <c r="N85" s="14"/>
      <c r="O85" s="14"/>
    </row>
    <row r="86" spans="1:15" ht="27" customHeight="1">
      <c r="A86" s="22" t="s">
        <v>158</v>
      </c>
      <c r="B86" s="25" t="s">
        <v>36</v>
      </c>
      <c r="C86" s="24" t="s">
        <v>37</v>
      </c>
      <c r="D86" s="20"/>
      <c r="E86" s="20"/>
      <c r="F86" s="20"/>
      <c r="G86" s="20"/>
      <c r="H86" s="44"/>
      <c r="I86" s="44"/>
      <c r="J86" s="44"/>
      <c r="K86" s="44"/>
      <c r="L86" s="44"/>
      <c r="M86" s="44"/>
      <c r="N86" s="14"/>
      <c r="O86" s="14"/>
    </row>
    <row r="87" spans="1:15" ht="26.25" customHeight="1">
      <c r="A87" s="19" t="s">
        <v>159</v>
      </c>
      <c r="B87" s="81" t="s">
        <v>70</v>
      </c>
      <c r="C87" s="82"/>
      <c r="D87" s="20"/>
      <c r="E87" s="20"/>
      <c r="F87" s="20"/>
      <c r="G87" s="20"/>
      <c r="H87" s="44"/>
      <c r="I87" s="44"/>
      <c r="J87" s="44"/>
      <c r="K87" s="44"/>
      <c r="L87" s="44"/>
      <c r="M87" s="44"/>
      <c r="N87" s="14"/>
      <c r="O87" s="14"/>
    </row>
    <row r="88" spans="1:15" ht="51.75" customHeight="1">
      <c r="A88" s="22" t="s">
        <v>160</v>
      </c>
      <c r="B88" s="31" t="s">
        <v>77</v>
      </c>
      <c r="C88" s="24" t="s">
        <v>48</v>
      </c>
      <c r="D88" s="20">
        <v>12</v>
      </c>
      <c r="E88" s="41">
        <v>100</v>
      </c>
      <c r="F88" s="20">
        <v>15</v>
      </c>
      <c r="G88" s="41">
        <v>125</v>
      </c>
      <c r="H88" s="20">
        <v>15</v>
      </c>
      <c r="I88" s="41">
        <f>H88/D88*100</f>
        <v>125</v>
      </c>
      <c r="J88" s="44">
        <v>20</v>
      </c>
      <c r="K88" s="41">
        <f>J88/F88*100</f>
        <v>133.33333333333331</v>
      </c>
      <c r="L88" s="44">
        <v>20</v>
      </c>
      <c r="M88" s="45">
        <f>L88/H88*100</f>
        <v>133.33333333333331</v>
      </c>
      <c r="N88" s="14"/>
      <c r="O88" s="14"/>
    </row>
    <row r="89" spans="1:15" ht="26.25" customHeight="1">
      <c r="A89" s="22" t="s">
        <v>161</v>
      </c>
      <c r="B89" s="32" t="s">
        <v>78</v>
      </c>
      <c r="C89" s="24" t="s">
        <v>48</v>
      </c>
      <c r="D89" s="20">
        <v>7</v>
      </c>
      <c r="E89" s="41">
        <v>100</v>
      </c>
      <c r="F89" s="20">
        <v>10</v>
      </c>
      <c r="G89" s="41">
        <v>142.9</v>
      </c>
      <c r="H89" s="20">
        <v>10</v>
      </c>
      <c r="I89" s="41">
        <f aca="true" t="shared" si="3" ref="I89:I99">H89/D89*100</f>
        <v>142.85714285714286</v>
      </c>
      <c r="J89" s="44">
        <v>16</v>
      </c>
      <c r="K89" s="41">
        <f aca="true" t="shared" si="4" ref="K89:K99">J89/F89*100</f>
        <v>160</v>
      </c>
      <c r="L89" s="44">
        <f>L90</f>
        <v>16</v>
      </c>
      <c r="M89" s="45">
        <f aca="true" t="shared" si="5" ref="M89:M99">L89/H89*100</f>
        <v>160</v>
      </c>
      <c r="N89" s="14"/>
      <c r="O89" s="14"/>
    </row>
    <row r="90" spans="1:15" ht="25.5" customHeight="1">
      <c r="A90" s="22" t="s">
        <v>162</v>
      </c>
      <c r="B90" s="33" t="s">
        <v>80</v>
      </c>
      <c r="C90" s="24" t="s">
        <v>48</v>
      </c>
      <c r="D90" s="20">
        <v>6</v>
      </c>
      <c r="E90" s="41">
        <v>100</v>
      </c>
      <c r="F90" s="20">
        <v>10</v>
      </c>
      <c r="G90" s="41">
        <v>166.7</v>
      </c>
      <c r="H90" s="20">
        <v>10</v>
      </c>
      <c r="I90" s="41">
        <f t="shared" si="3"/>
        <v>166.66666666666669</v>
      </c>
      <c r="J90" s="44">
        <v>16</v>
      </c>
      <c r="K90" s="41">
        <f t="shared" si="4"/>
        <v>160</v>
      </c>
      <c r="L90" s="44">
        <v>16</v>
      </c>
      <c r="M90" s="45">
        <f t="shared" si="5"/>
        <v>160</v>
      </c>
      <c r="N90" s="14"/>
      <c r="O90" s="14"/>
    </row>
    <row r="91" spans="1:15" ht="30" customHeight="1">
      <c r="A91" s="22" t="s">
        <v>163</v>
      </c>
      <c r="B91" s="34" t="s">
        <v>79</v>
      </c>
      <c r="C91" s="24" t="s">
        <v>48</v>
      </c>
      <c r="D91" s="20">
        <v>5</v>
      </c>
      <c r="E91" s="41">
        <v>100</v>
      </c>
      <c r="F91" s="20">
        <v>5</v>
      </c>
      <c r="G91" s="41">
        <v>100</v>
      </c>
      <c r="H91" s="20">
        <v>5</v>
      </c>
      <c r="I91" s="41">
        <f t="shared" si="3"/>
        <v>100</v>
      </c>
      <c r="J91" s="44">
        <v>4</v>
      </c>
      <c r="K91" s="41">
        <f t="shared" si="4"/>
        <v>80</v>
      </c>
      <c r="L91" s="44">
        <v>4</v>
      </c>
      <c r="M91" s="45">
        <f t="shared" si="5"/>
        <v>80</v>
      </c>
      <c r="N91" s="14"/>
      <c r="O91" s="14"/>
    </row>
    <row r="92" spans="1:15" ht="25.5" customHeight="1">
      <c r="A92" s="22" t="s">
        <v>164</v>
      </c>
      <c r="B92" s="33" t="s">
        <v>80</v>
      </c>
      <c r="C92" s="24" t="s">
        <v>48</v>
      </c>
      <c r="D92" s="20">
        <v>4</v>
      </c>
      <c r="E92" s="41">
        <v>100</v>
      </c>
      <c r="F92" s="20">
        <v>4</v>
      </c>
      <c r="G92" s="41">
        <v>100</v>
      </c>
      <c r="H92" s="20">
        <v>4</v>
      </c>
      <c r="I92" s="41">
        <f t="shared" si="3"/>
        <v>100</v>
      </c>
      <c r="J92" s="44">
        <v>4</v>
      </c>
      <c r="K92" s="41">
        <f t="shared" si="4"/>
        <v>100</v>
      </c>
      <c r="L92" s="44">
        <v>4</v>
      </c>
      <c r="M92" s="45">
        <f t="shared" si="5"/>
        <v>100</v>
      </c>
      <c r="N92" s="14"/>
      <c r="O92" s="14"/>
    </row>
    <row r="93" spans="1:15" ht="33.75" customHeight="1">
      <c r="A93" s="22" t="s">
        <v>165</v>
      </c>
      <c r="B93" s="25" t="s">
        <v>49</v>
      </c>
      <c r="C93" s="24" t="s">
        <v>6</v>
      </c>
      <c r="D93" s="58">
        <f>100</f>
        <v>100</v>
      </c>
      <c r="E93" s="41"/>
      <c r="F93" s="58">
        <f>100</f>
        <v>100</v>
      </c>
      <c r="G93" s="41"/>
      <c r="H93" s="58">
        <f>100</f>
        <v>100</v>
      </c>
      <c r="I93" s="41"/>
      <c r="J93" s="58">
        <f>100</f>
        <v>100</v>
      </c>
      <c r="K93" s="41"/>
      <c r="L93" s="58">
        <f>100</f>
        <v>100</v>
      </c>
      <c r="M93" s="45"/>
      <c r="N93" s="14"/>
      <c r="O93" s="14"/>
    </row>
    <row r="94" spans="1:15" ht="33" customHeight="1">
      <c r="A94" s="22" t="s">
        <v>166</v>
      </c>
      <c r="B94" s="25" t="s">
        <v>50</v>
      </c>
      <c r="C94" s="24" t="s">
        <v>3</v>
      </c>
      <c r="D94" s="41">
        <v>558.3</v>
      </c>
      <c r="E94" s="41">
        <v>127</v>
      </c>
      <c r="F94" s="18">
        <v>559.9</v>
      </c>
      <c r="G94" s="18">
        <v>98.7</v>
      </c>
      <c r="H94" s="20">
        <v>560</v>
      </c>
      <c r="I94" s="41">
        <f t="shared" si="3"/>
        <v>100.30449579079348</v>
      </c>
      <c r="J94" s="41">
        <v>576.24</v>
      </c>
      <c r="K94" s="41">
        <f t="shared" si="4"/>
        <v>102.91837828183606</v>
      </c>
      <c r="L94" s="48">
        <v>562</v>
      </c>
      <c r="M94" s="45">
        <f t="shared" si="5"/>
        <v>100.35714285714286</v>
      </c>
      <c r="N94" s="14"/>
      <c r="O94" s="14"/>
    </row>
    <row r="95" spans="1:15" ht="53.25" customHeight="1">
      <c r="A95" s="22" t="s">
        <v>167</v>
      </c>
      <c r="B95" s="25" t="s">
        <v>51</v>
      </c>
      <c r="C95" s="24" t="s">
        <v>6</v>
      </c>
      <c r="D95" s="41">
        <v>40.5</v>
      </c>
      <c r="E95" s="41"/>
      <c r="F95" s="20">
        <v>44.9</v>
      </c>
      <c r="G95" s="20"/>
      <c r="H95" s="41">
        <v>56.7</v>
      </c>
      <c r="I95" s="41"/>
      <c r="J95" s="20">
        <v>62</v>
      </c>
      <c r="K95" s="41"/>
      <c r="L95" s="45">
        <v>57</v>
      </c>
      <c r="M95" s="45"/>
      <c r="N95" s="14"/>
      <c r="O95" s="14"/>
    </row>
    <row r="96" spans="1:15" ht="51.75" customHeight="1">
      <c r="A96" s="22" t="s">
        <v>168</v>
      </c>
      <c r="B96" s="35" t="s">
        <v>64</v>
      </c>
      <c r="C96" s="24" t="s">
        <v>3</v>
      </c>
      <c r="D96" s="20">
        <v>5.2</v>
      </c>
      <c r="E96" s="41">
        <v>82.2</v>
      </c>
      <c r="F96" s="41">
        <v>24</v>
      </c>
      <c r="G96" s="41">
        <v>91.3</v>
      </c>
      <c r="H96" s="20">
        <v>6.06</v>
      </c>
      <c r="I96" s="41">
        <f t="shared" si="3"/>
        <v>116.53846153846152</v>
      </c>
      <c r="J96" s="41">
        <v>22.83</v>
      </c>
      <c r="K96" s="41">
        <f t="shared" si="4"/>
        <v>95.125</v>
      </c>
      <c r="L96" s="45">
        <v>5</v>
      </c>
      <c r="M96" s="45">
        <f t="shared" si="5"/>
        <v>82.50825082508251</v>
      </c>
      <c r="N96" s="14"/>
      <c r="O96" s="14"/>
    </row>
    <row r="97" spans="1:15" ht="50.25" customHeight="1">
      <c r="A97" s="22" t="s">
        <v>169</v>
      </c>
      <c r="B97" s="36" t="s">
        <v>84</v>
      </c>
      <c r="C97" s="37" t="s">
        <v>6</v>
      </c>
      <c r="D97" s="41">
        <v>100</v>
      </c>
      <c r="E97" s="41"/>
      <c r="F97" s="41">
        <v>100</v>
      </c>
      <c r="G97" s="41"/>
      <c r="H97" s="41">
        <v>100</v>
      </c>
      <c r="I97" s="41"/>
      <c r="J97" s="20">
        <v>100</v>
      </c>
      <c r="K97" s="41"/>
      <c r="L97" s="59">
        <v>100</v>
      </c>
      <c r="M97" s="45"/>
      <c r="N97" s="14"/>
      <c r="O97" s="14"/>
    </row>
    <row r="98" spans="1:15" ht="80.25" customHeight="1">
      <c r="A98" s="22" t="s">
        <v>170</v>
      </c>
      <c r="B98" s="36" t="s">
        <v>92</v>
      </c>
      <c r="C98" s="37" t="s">
        <v>48</v>
      </c>
      <c r="D98" s="20">
        <v>671</v>
      </c>
      <c r="E98" s="41">
        <v>109.5</v>
      </c>
      <c r="F98" s="20">
        <v>592</v>
      </c>
      <c r="G98" s="41">
        <v>95</v>
      </c>
      <c r="H98" s="20">
        <v>656</v>
      </c>
      <c r="I98" s="41">
        <f t="shared" si="3"/>
        <v>97.7645305514158</v>
      </c>
      <c r="J98" s="20">
        <v>593</v>
      </c>
      <c r="K98" s="41">
        <f t="shared" si="4"/>
        <v>100.16891891891892</v>
      </c>
      <c r="L98" s="44">
        <v>621</v>
      </c>
      <c r="M98" s="45">
        <f t="shared" si="5"/>
        <v>94.66463414634147</v>
      </c>
      <c r="N98" s="14"/>
      <c r="O98" s="14"/>
    </row>
    <row r="99" spans="1:15" ht="87" customHeight="1">
      <c r="A99" s="22" t="s">
        <v>171</v>
      </c>
      <c r="B99" s="36" t="s">
        <v>93</v>
      </c>
      <c r="C99" s="37" t="s">
        <v>76</v>
      </c>
      <c r="D99" s="20">
        <v>1385</v>
      </c>
      <c r="E99" s="41">
        <v>109.7</v>
      </c>
      <c r="F99" s="20">
        <v>1194</v>
      </c>
      <c r="G99" s="41">
        <v>94</v>
      </c>
      <c r="H99" s="20">
        <v>1368</v>
      </c>
      <c r="I99" s="41">
        <f t="shared" si="3"/>
        <v>98.77256317689532</v>
      </c>
      <c r="J99" s="20">
        <v>1186</v>
      </c>
      <c r="K99" s="41">
        <f t="shared" si="4"/>
        <v>99.32998324958125</v>
      </c>
      <c r="L99" s="44">
        <v>1270</v>
      </c>
      <c r="M99" s="45">
        <f t="shared" si="5"/>
        <v>92.83625730994152</v>
      </c>
      <c r="N99" s="14"/>
      <c r="O99" s="14"/>
    </row>
    <row r="100" spans="1:15" s="5" customFormat="1" ht="136.5" customHeight="1">
      <c r="A100" s="22" t="s">
        <v>172</v>
      </c>
      <c r="B100" s="31" t="s">
        <v>85</v>
      </c>
      <c r="C100" s="37" t="s">
        <v>6</v>
      </c>
      <c r="D100" s="50"/>
      <c r="E100" s="17"/>
      <c r="F100" s="17">
        <v>86.6</v>
      </c>
      <c r="G100" s="17"/>
      <c r="H100" s="17"/>
      <c r="I100" s="41"/>
      <c r="J100" s="17">
        <v>87</v>
      </c>
      <c r="K100" s="41"/>
      <c r="L100" s="51"/>
      <c r="M100" s="52"/>
      <c r="N100" s="14"/>
      <c r="O100" s="15"/>
    </row>
    <row r="101" spans="1:15" s="5" customFormat="1" ht="38.25" customHeight="1">
      <c r="A101" s="22" t="s">
        <v>173</v>
      </c>
      <c r="B101" s="25" t="s">
        <v>86</v>
      </c>
      <c r="C101" s="24" t="s">
        <v>6</v>
      </c>
      <c r="D101" s="50"/>
      <c r="E101" s="50"/>
      <c r="F101" s="53">
        <v>100</v>
      </c>
      <c r="G101" s="50"/>
      <c r="H101" s="53"/>
      <c r="I101" s="41"/>
      <c r="J101" s="55">
        <v>100</v>
      </c>
      <c r="K101" s="41"/>
      <c r="L101" s="54"/>
      <c r="M101" s="52"/>
      <c r="N101" s="14"/>
      <c r="O101" s="15"/>
    </row>
    <row r="102" spans="1:15" s="5" customFormat="1" ht="35.25" customHeight="1">
      <c r="A102" s="22" t="s">
        <v>174</v>
      </c>
      <c r="B102" s="25" t="s">
        <v>87</v>
      </c>
      <c r="C102" s="24" t="s">
        <v>6</v>
      </c>
      <c r="D102" s="50"/>
      <c r="E102" s="50"/>
      <c r="F102" s="53">
        <v>92.2</v>
      </c>
      <c r="G102" s="50"/>
      <c r="H102" s="53"/>
      <c r="I102" s="41"/>
      <c r="J102" s="55">
        <v>92.1</v>
      </c>
      <c r="K102" s="41"/>
      <c r="L102" s="51"/>
      <c r="M102" s="52"/>
      <c r="N102" s="14"/>
      <c r="O102" s="15"/>
    </row>
    <row r="103" spans="1:15" s="5" customFormat="1" ht="33" customHeight="1">
      <c r="A103" s="22" t="s">
        <v>175</v>
      </c>
      <c r="B103" s="25" t="s">
        <v>88</v>
      </c>
      <c r="C103" s="24" t="s">
        <v>6</v>
      </c>
      <c r="D103" s="50"/>
      <c r="E103" s="50"/>
      <c r="F103" s="50">
        <v>99.7</v>
      </c>
      <c r="G103" s="50"/>
      <c r="H103" s="50"/>
      <c r="I103" s="41"/>
      <c r="J103" s="17">
        <v>99.7</v>
      </c>
      <c r="K103" s="41"/>
      <c r="L103" s="51"/>
      <c r="M103" s="52"/>
      <c r="N103" s="14"/>
      <c r="O103" s="15"/>
    </row>
    <row r="104" spans="1:15" s="5" customFormat="1" ht="32.25" customHeight="1">
      <c r="A104" s="22" t="s">
        <v>176</v>
      </c>
      <c r="B104" s="25" t="s">
        <v>89</v>
      </c>
      <c r="C104" s="24" t="s">
        <v>6</v>
      </c>
      <c r="D104" s="50"/>
      <c r="E104" s="50"/>
      <c r="F104" s="50">
        <v>86.4</v>
      </c>
      <c r="G104" s="50"/>
      <c r="H104" s="50"/>
      <c r="I104" s="41"/>
      <c r="J104" s="55">
        <v>86.8</v>
      </c>
      <c r="K104" s="41"/>
      <c r="L104" s="51"/>
      <c r="M104" s="52"/>
      <c r="N104" s="14"/>
      <c r="O104" s="15"/>
    </row>
    <row r="105" spans="1:15" s="5" customFormat="1" ht="30.75" customHeight="1">
      <c r="A105" s="22" t="s">
        <v>177</v>
      </c>
      <c r="B105" s="25" t="s">
        <v>90</v>
      </c>
      <c r="C105" s="24" t="s">
        <v>6</v>
      </c>
      <c r="D105" s="50"/>
      <c r="E105" s="50"/>
      <c r="F105" s="50">
        <v>92.8</v>
      </c>
      <c r="G105" s="50"/>
      <c r="H105" s="50"/>
      <c r="I105" s="41"/>
      <c r="J105" s="17">
        <v>92.9</v>
      </c>
      <c r="K105" s="41"/>
      <c r="L105" s="51"/>
      <c r="M105" s="52"/>
      <c r="N105" s="14"/>
      <c r="O105" s="15"/>
    </row>
    <row r="106" spans="1:15" s="5" customFormat="1" ht="54.75" customHeight="1">
      <c r="A106" s="22" t="s">
        <v>178</v>
      </c>
      <c r="B106" s="25" t="s">
        <v>94</v>
      </c>
      <c r="C106" s="24" t="s">
        <v>6</v>
      </c>
      <c r="D106" s="50"/>
      <c r="E106" s="50"/>
      <c r="F106" s="50">
        <v>86.6</v>
      </c>
      <c r="G106" s="50"/>
      <c r="H106" s="50"/>
      <c r="I106" s="41"/>
      <c r="J106" s="55">
        <v>87</v>
      </c>
      <c r="K106" s="41"/>
      <c r="L106" s="51"/>
      <c r="M106" s="52"/>
      <c r="N106" s="14"/>
      <c r="O106" s="15"/>
    </row>
    <row r="107" spans="1:15" s="5" customFormat="1" ht="53.25" customHeight="1">
      <c r="A107" s="22" t="s">
        <v>179</v>
      </c>
      <c r="B107" s="25" t="s">
        <v>91</v>
      </c>
      <c r="C107" s="24" t="s">
        <v>6</v>
      </c>
      <c r="D107" s="50"/>
      <c r="E107" s="50"/>
      <c r="F107" s="53">
        <v>7.8</v>
      </c>
      <c r="G107" s="50"/>
      <c r="H107" s="53"/>
      <c r="I107" s="41"/>
      <c r="J107" s="55">
        <v>7.6</v>
      </c>
      <c r="K107" s="41"/>
      <c r="L107" s="54"/>
      <c r="M107" s="52"/>
      <c r="N107" s="14"/>
      <c r="O107" s="15"/>
    </row>
    <row r="108" spans="1:15" ht="28.5" customHeight="1">
      <c r="A108" s="19" t="s">
        <v>180</v>
      </c>
      <c r="B108" s="81" t="s">
        <v>38</v>
      </c>
      <c r="C108" s="82"/>
      <c r="D108" s="20"/>
      <c r="E108" s="20"/>
      <c r="F108" s="20"/>
      <c r="G108" s="20"/>
      <c r="H108" s="44"/>
      <c r="I108" s="44"/>
      <c r="J108" s="44"/>
      <c r="K108" s="44"/>
      <c r="L108" s="44"/>
      <c r="M108" s="44"/>
      <c r="N108" s="14"/>
      <c r="O108" s="14"/>
    </row>
    <row r="109" spans="1:15" ht="53.25" customHeight="1">
      <c r="A109" s="22" t="s">
        <v>181</v>
      </c>
      <c r="B109" s="29" t="s">
        <v>221</v>
      </c>
      <c r="C109" s="24" t="s">
        <v>39</v>
      </c>
      <c r="D109" s="62">
        <v>74166.6</v>
      </c>
      <c r="E109" s="63">
        <v>97.5</v>
      </c>
      <c r="F109" s="64">
        <v>83100.9</v>
      </c>
      <c r="G109" s="65">
        <v>105.6</v>
      </c>
      <c r="H109" s="66">
        <v>85616.5</v>
      </c>
      <c r="I109" s="45">
        <f>SUM(H109/D109)*100</f>
        <v>115.43808129265733</v>
      </c>
      <c r="J109" s="44">
        <v>89285.1</v>
      </c>
      <c r="K109" s="45">
        <f>SUM(J109/F109)*100</f>
        <v>107.44179665924196</v>
      </c>
      <c r="L109" s="44">
        <v>82590</v>
      </c>
      <c r="M109" s="45">
        <f>SUM(L109/H109)*100</f>
        <v>96.4650505451636</v>
      </c>
      <c r="N109" s="14"/>
      <c r="O109" s="14"/>
    </row>
    <row r="110" spans="1:15" ht="36" customHeight="1">
      <c r="A110" s="22" t="s">
        <v>182</v>
      </c>
      <c r="B110" s="29" t="s">
        <v>220</v>
      </c>
      <c r="C110" s="24" t="s">
        <v>39</v>
      </c>
      <c r="D110" s="67">
        <v>48426.5</v>
      </c>
      <c r="E110" s="68">
        <v>99.4</v>
      </c>
      <c r="F110" s="69">
        <v>49831.3</v>
      </c>
      <c r="G110" s="70">
        <v>99</v>
      </c>
      <c r="H110" s="71">
        <v>48550.6</v>
      </c>
      <c r="I110" s="45">
        <f>SUM(H110/D110)*100</f>
        <v>100.25626464848791</v>
      </c>
      <c r="J110" s="44">
        <v>49906</v>
      </c>
      <c r="K110" s="45">
        <f>SUM(J110/F110)*100</f>
        <v>100.14990578210883</v>
      </c>
      <c r="L110" s="72">
        <v>48824</v>
      </c>
      <c r="M110" s="73">
        <f>SUM(L110/H110)*100</f>
        <v>100.56312383369104</v>
      </c>
      <c r="N110" s="14"/>
      <c r="O110" s="14"/>
    </row>
    <row r="111" spans="1:15" ht="27" customHeight="1">
      <c r="A111" s="22" t="s">
        <v>183</v>
      </c>
      <c r="B111" s="25" t="s">
        <v>40</v>
      </c>
      <c r="C111" s="24" t="s">
        <v>39</v>
      </c>
      <c r="D111" s="74"/>
      <c r="E111" s="75"/>
      <c r="F111" s="76"/>
      <c r="G111" s="70"/>
      <c r="H111" s="75"/>
      <c r="I111" s="73"/>
      <c r="J111" s="40"/>
      <c r="K111" s="73"/>
      <c r="L111" s="72"/>
      <c r="M111" s="73"/>
      <c r="N111" s="14"/>
      <c r="O111" s="14"/>
    </row>
    <row r="112" spans="1:15" ht="30.75" customHeight="1">
      <c r="A112" s="22" t="s">
        <v>184</v>
      </c>
      <c r="B112" s="25" t="s">
        <v>44</v>
      </c>
      <c r="C112" s="24" t="s">
        <v>6</v>
      </c>
      <c r="D112" s="77">
        <v>93.1</v>
      </c>
      <c r="E112" s="68"/>
      <c r="F112" s="78">
        <v>93.9</v>
      </c>
      <c r="G112" s="78"/>
      <c r="H112" s="72">
        <v>99.5</v>
      </c>
      <c r="I112" s="73"/>
      <c r="J112" s="79">
        <v>98.1</v>
      </c>
      <c r="K112" s="73"/>
      <c r="L112" s="72">
        <v>97.5</v>
      </c>
      <c r="M112" s="73"/>
      <c r="N112" s="14"/>
      <c r="O112" s="14"/>
    </row>
    <row r="113" spans="1:15" ht="54" customHeight="1">
      <c r="A113" s="22" t="s">
        <v>185</v>
      </c>
      <c r="B113" s="25" t="s">
        <v>41</v>
      </c>
      <c r="C113" s="24" t="s">
        <v>39</v>
      </c>
      <c r="D113" s="77">
        <v>19839.2</v>
      </c>
      <c r="E113" s="68">
        <v>104.1</v>
      </c>
      <c r="F113" s="44">
        <v>20344.1</v>
      </c>
      <c r="G113" s="45">
        <v>98.3</v>
      </c>
      <c r="H113" s="44">
        <v>20440.5</v>
      </c>
      <c r="I113" s="45">
        <f>SUM(H113/D113)*100</f>
        <v>103.03086818016855</v>
      </c>
      <c r="J113" s="40">
        <v>20946.3</v>
      </c>
      <c r="K113" s="45">
        <f>SUM(J113/F113)*100</f>
        <v>102.96007196189558</v>
      </c>
      <c r="L113" s="44">
        <v>21614.8</v>
      </c>
      <c r="M113" s="45">
        <f>SUM(L113/H113)*100</f>
        <v>105.74496709963064</v>
      </c>
      <c r="N113" s="14"/>
      <c r="O113" s="14"/>
    </row>
    <row r="114" spans="1:15" ht="54" customHeight="1">
      <c r="A114" s="22" t="s">
        <v>186</v>
      </c>
      <c r="B114" s="25" t="s">
        <v>42</v>
      </c>
      <c r="C114" s="24" t="s">
        <v>6</v>
      </c>
      <c r="D114" s="77">
        <v>176.2</v>
      </c>
      <c r="E114" s="80"/>
      <c r="F114" s="44">
        <v>180.7</v>
      </c>
      <c r="G114" s="44"/>
      <c r="H114" s="44">
        <v>174.6</v>
      </c>
      <c r="I114" s="73"/>
      <c r="J114" s="40">
        <v>178.9</v>
      </c>
      <c r="K114" s="73"/>
      <c r="L114" s="44">
        <v>177.5</v>
      </c>
      <c r="M114" s="73"/>
      <c r="N114" s="14"/>
      <c r="O114" s="14"/>
    </row>
    <row r="115" spans="1:15" ht="30.75" customHeight="1">
      <c r="A115" s="22" t="s">
        <v>187</v>
      </c>
      <c r="B115" s="29" t="s">
        <v>233</v>
      </c>
      <c r="C115" s="24" t="s">
        <v>43</v>
      </c>
      <c r="D115" s="20"/>
      <c r="E115" s="20"/>
      <c r="F115" s="20"/>
      <c r="G115" s="20"/>
      <c r="H115" s="44"/>
      <c r="I115" s="45"/>
      <c r="J115" s="44"/>
      <c r="K115" s="44"/>
      <c r="L115" s="44"/>
      <c r="M115" s="44"/>
      <c r="N115" s="14"/>
      <c r="O115" s="14"/>
    </row>
    <row r="116" spans="1:15" ht="29.25" customHeight="1">
      <c r="A116" s="22" t="s">
        <v>188</v>
      </c>
      <c r="B116" s="25" t="s">
        <v>234</v>
      </c>
      <c r="C116" s="24" t="s">
        <v>43</v>
      </c>
      <c r="D116" s="41"/>
      <c r="E116" s="20"/>
      <c r="F116" s="20"/>
      <c r="G116" s="20"/>
      <c r="H116" s="45"/>
      <c r="I116" s="44"/>
      <c r="J116" s="44"/>
      <c r="K116" s="44"/>
      <c r="L116" s="44"/>
      <c r="M116" s="44"/>
      <c r="N116" s="14"/>
      <c r="O116" s="14"/>
    </row>
    <row r="117" spans="1:15" ht="84" customHeight="1">
      <c r="A117" s="22" t="s">
        <v>189</v>
      </c>
      <c r="B117" s="29" t="s">
        <v>231</v>
      </c>
      <c r="C117" s="30" t="s">
        <v>59</v>
      </c>
      <c r="D117" s="20"/>
      <c r="E117" s="20"/>
      <c r="F117" s="20"/>
      <c r="G117" s="20"/>
      <c r="H117" s="44"/>
      <c r="I117" s="44"/>
      <c r="J117" s="44"/>
      <c r="K117" s="44"/>
      <c r="L117" s="44"/>
      <c r="M117" s="44"/>
      <c r="N117" s="14"/>
      <c r="O117" s="14"/>
    </row>
    <row r="118" spans="1:15" ht="17.25" customHeight="1">
      <c r="A118" s="9"/>
      <c r="B118" s="10"/>
      <c r="C118" s="11"/>
      <c r="D118" s="12"/>
      <c r="E118" s="12"/>
      <c r="F118" s="12"/>
      <c r="G118" s="12"/>
      <c r="H118" s="9"/>
      <c r="I118" s="9"/>
      <c r="J118" s="9"/>
      <c r="K118" s="9"/>
      <c r="L118" s="9"/>
      <c r="M118" s="9"/>
      <c r="N118" s="9"/>
      <c r="O118" s="9"/>
    </row>
    <row r="119" spans="1:15" ht="18.75" hidden="1">
      <c r="A119" s="9"/>
      <c r="B119" s="10"/>
      <c r="C119" s="11"/>
      <c r="D119" s="12"/>
      <c r="E119" s="12"/>
      <c r="F119" s="12"/>
      <c r="G119" s="12"/>
      <c r="H119" s="9"/>
      <c r="I119" s="9"/>
      <c r="J119" s="9"/>
      <c r="K119" s="9"/>
      <c r="L119" s="9"/>
      <c r="M119" s="9"/>
      <c r="N119" s="9"/>
      <c r="O119" s="9"/>
    </row>
    <row r="120" spans="1:15" ht="27.75">
      <c r="A120" s="9"/>
      <c r="B120" s="38" t="s">
        <v>225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23.25">
      <c r="A121" s="9"/>
      <c r="B121" s="38" t="s">
        <v>253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45.75" customHeight="1">
      <c r="A122" s="9"/>
      <c r="B122" s="83" t="s">
        <v>232</v>
      </c>
      <c r="C122" s="84"/>
      <c r="D122" s="84"/>
      <c r="E122" s="84"/>
      <c r="F122" s="84"/>
      <c r="G122" s="84"/>
      <c r="H122" s="84"/>
      <c r="I122" s="9"/>
      <c r="J122" s="9"/>
      <c r="K122" s="9"/>
      <c r="L122" s="9"/>
      <c r="M122" s="9"/>
      <c r="N122" s="9"/>
      <c r="O122" s="9"/>
    </row>
    <row r="123" spans="1:15" ht="18.75" customHeight="1">
      <c r="A123" s="9"/>
      <c r="B123" s="38" t="s">
        <v>252</v>
      </c>
      <c r="C123" s="61"/>
      <c r="D123" s="61"/>
      <c r="E123" s="61"/>
      <c r="F123" s="61"/>
      <c r="G123" s="61"/>
      <c r="H123" s="61"/>
      <c r="I123" s="9"/>
      <c r="J123" s="9"/>
      <c r="K123" s="9"/>
      <c r="L123" s="9"/>
      <c r="M123" s="9"/>
      <c r="N123" s="9"/>
      <c r="O123" s="9"/>
    </row>
    <row r="124" spans="1:15" ht="27.75">
      <c r="A124" s="9"/>
      <c r="B124" s="3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6" ht="12.75">
      <c r="B126" s="4"/>
    </row>
  </sheetData>
  <sheetProtection/>
  <mergeCells count="17">
    <mergeCell ref="B72:C72"/>
    <mergeCell ref="B50:C50"/>
    <mergeCell ref="B19:C19"/>
    <mergeCell ref="B6:C6"/>
    <mergeCell ref="B10:C10"/>
    <mergeCell ref="B46:C46"/>
    <mergeCell ref="B30:C30"/>
    <mergeCell ref="B81:C81"/>
    <mergeCell ref="B122:H122"/>
    <mergeCell ref="A2:O2"/>
    <mergeCell ref="A3:O3"/>
    <mergeCell ref="B87:C87"/>
    <mergeCell ref="B108:C108"/>
    <mergeCell ref="B53:C53"/>
    <mergeCell ref="B56:C56"/>
    <mergeCell ref="B68:C68"/>
    <mergeCell ref="B59:C59"/>
  </mergeCells>
  <printOptions/>
  <pageMargins left="0.35433070866141736" right="0" top="0" bottom="0" header="0.5118110236220472" footer="0.5118110236220472"/>
  <pageSetup horizontalDpi="600" verticalDpi="600" orientation="landscape" paperSize="9" scale="36" r:id="rId3"/>
  <rowBreaks count="2" manualBreakCount="2">
    <brk id="29" max="255" man="1"/>
    <brk id="9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Пивоварчик Лидия Геннадьевна</cp:lastModifiedBy>
  <cp:lastPrinted>2019-04-26T04:58:16Z</cp:lastPrinted>
  <dcterms:created xsi:type="dcterms:W3CDTF">2007-04-10T02:31:52Z</dcterms:created>
  <dcterms:modified xsi:type="dcterms:W3CDTF">2019-04-26T05:22:45Z</dcterms:modified>
  <cp:category/>
  <cp:version/>
  <cp:contentType/>
  <cp:contentStatus/>
</cp:coreProperties>
</file>