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90" yWindow="675" windowWidth="12810" windowHeight="11640" activeTab="0"/>
  </bookViews>
  <sheets>
    <sheet name="Лист1" sheetId="1" r:id="rId1"/>
    <sheet name="Лист2" sheetId="2" r:id="rId2"/>
  </sheets>
  <definedNames>
    <definedName name="_xlnm.Print_Titles" localSheetId="0">'Лист1'!$6:$6</definedName>
    <definedName name="_xlnm.Print_Area" localSheetId="0">'Лист1'!$A$3:$T$121</definedName>
  </definedNames>
  <calcPr fullCalcOnLoad="1"/>
</workbook>
</file>

<file path=xl/sharedStrings.xml><?xml version="1.0" encoding="utf-8"?>
<sst xmlns="http://schemas.openxmlformats.org/spreadsheetml/2006/main" count="331" uniqueCount="256">
  <si>
    <t>Показатели</t>
  </si>
  <si>
    <t>тыс.человек</t>
  </si>
  <si>
    <t xml:space="preserve">     в действующих ценах каждого года</t>
  </si>
  <si>
    <t>млн. рублей</t>
  </si>
  <si>
    <t xml:space="preserve">   - добыча полезных ископаемых</t>
  </si>
  <si>
    <t xml:space="preserve">   - обрабатывающие производства</t>
  </si>
  <si>
    <t xml:space="preserve">   - производство и распределение электроэнергии, газа и воды   </t>
  </si>
  <si>
    <t>%</t>
  </si>
  <si>
    <t>Производство основных видов промышленной продукции:</t>
  </si>
  <si>
    <t>млн.тонн</t>
  </si>
  <si>
    <t>млрд.куб.м</t>
  </si>
  <si>
    <t>Производство электроэнергии</t>
  </si>
  <si>
    <t>млрд.кВт. час.</t>
  </si>
  <si>
    <t>тыс.куб.м</t>
  </si>
  <si>
    <t>Производство пиломатериалов</t>
  </si>
  <si>
    <t>млн.руб.</t>
  </si>
  <si>
    <t>млн.рублей</t>
  </si>
  <si>
    <t>Производство сельскохозяйственной продукции (без учета населения):</t>
  </si>
  <si>
    <t>скот и птица (на убой в живом весе)</t>
  </si>
  <si>
    <t>тыс.тонн</t>
  </si>
  <si>
    <t>молоко</t>
  </si>
  <si>
    <t>яйцо</t>
  </si>
  <si>
    <t>млн.штук</t>
  </si>
  <si>
    <t>картофель</t>
  </si>
  <si>
    <t>овощи</t>
  </si>
  <si>
    <t>поголовье скота</t>
  </si>
  <si>
    <t>тыс.голов</t>
  </si>
  <si>
    <t xml:space="preserve">Финансы: </t>
  </si>
  <si>
    <t>Доходы  бюджета муниципального образования</t>
  </si>
  <si>
    <t>Расходы  бюджета муниципального образования</t>
  </si>
  <si>
    <t>тыс.кв.м</t>
  </si>
  <si>
    <t>Общеобразовательные школы</t>
  </si>
  <si>
    <t>уч. мест</t>
  </si>
  <si>
    <t>Дошкольные образовательные учреждения</t>
  </si>
  <si>
    <t xml:space="preserve">мест </t>
  </si>
  <si>
    <t>Поликлиники</t>
  </si>
  <si>
    <t>посещений в смену</t>
  </si>
  <si>
    <t>Больницы</t>
  </si>
  <si>
    <t>койко/мест</t>
  </si>
  <si>
    <t>Уровень жизни населения:</t>
  </si>
  <si>
    <t>рублей</t>
  </si>
  <si>
    <t>Потребительские расходы на душу населения</t>
  </si>
  <si>
    <t>Средний размер дохода пенсионера (на конец года отчетного периода)</t>
  </si>
  <si>
    <t xml:space="preserve">Соотношение среднемесячного дохода  и прожиточного минимума пенсионера </t>
  </si>
  <si>
    <t>тыс.рублей</t>
  </si>
  <si>
    <t>Реальные располагаемые денежные доходы неселения</t>
  </si>
  <si>
    <t>Конструкции и детали железобетонные</t>
  </si>
  <si>
    <t>Добыча нефти, включая газовый конденсат</t>
  </si>
  <si>
    <t>Жилые дома (общая площадь квартир)</t>
  </si>
  <si>
    <t>единиц</t>
  </si>
  <si>
    <t>Установленный стандарт уровня платежей населения за ЖКУ</t>
  </si>
  <si>
    <t>Общая дебиторская задолженность ЖКК</t>
  </si>
  <si>
    <t>Доля задолженности населения в общем объеме дебиторской задолженности ЖКК</t>
  </si>
  <si>
    <t>Среднесписочная численность работников (без внешних совместителей) по полному кругу организаций</t>
  </si>
  <si>
    <t>Среднесписочная численность работников (без внешних совместителей) по организациям, не относящимся к субъектам малого предпринимательства</t>
  </si>
  <si>
    <t>Индекс физического объема</t>
  </si>
  <si>
    <t>Индекс промышленного производства</t>
  </si>
  <si>
    <t>в % к предыдущему году</t>
  </si>
  <si>
    <t>Индекс производства</t>
  </si>
  <si>
    <t>% к предыдущему году в сопоставимых ценах</t>
  </si>
  <si>
    <t>тыс. единиц</t>
  </si>
  <si>
    <t>хлеб и хлебобулочные изделия</t>
  </si>
  <si>
    <t>колбасные изделия</t>
  </si>
  <si>
    <t>тонн</t>
  </si>
  <si>
    <t>в том числе: безвозмездные поступления от других бюджетов бюджетной системы Российской Федерации</t>
  </si>
  <si>
    <t xml:space="preserve">Объем предоставленных субсидий на оплату жилого помещения и коммунальных услуг </t>
  </si>
  <si>
    <t>Миграционный прирост (убыль) населения</t>
  </si>
  <si>
    <t>Производство местной  пищевой продукции:</t>
  </si>
  <si>
    <t>Демография:</t>
  </si>
  <si>
    <t>Труд и занятость населения:</t>
  </si>
  <si>
    <t>молоко прошедшее промышленную обработку</t>
  </si>
  <si>
    <t>Жилищно- коммунальный комплекс:</t>
  </si>
  <si>
    <t>Объем отгруженных товаров собственного производства, выполненных работ и услуг собственными силами (по крупным и средним) производителей промышленной продукции</t>
  </si>
  <si>
    <t>Объем инвестиций в основной капитал</t>
  </si>
  <si>
    <t xml:space="preserve">Объем работ, выполненных по виду деятельности "Строительство" </t>
  </si>
  <si>
    <t>Оборот розничной торговли</t>
  </si>
  <si>
    <t>Объем реализации платных услуг</t>
  </si>
  <si>
    <t>Объем реализации платных услуг на 1 жителя</t>
  </si>
  <si>
    <t>единицы измерения</t>
  </si>
  <si>
    <t>Динамика основных показателей</t>
  </si>
  <si>
    <t>человек</t>
  </si>
  <si>
    <t>Число организаций, оказывающих жилищно-коммунальные услуги, из них:</t>
  </si>
  <si>
    <t>число организаций на рынке жилищных услуг</t>
  </si>
  <si>
    <t>число организаций, оказывающих коммунальные услуги</t>
  </si>
  <si>
    <t>в том числе: частной формы собственности</t>
  </si>
  <si>
    <t>Индекс  производства</t>
  </si>
  <si>
    <t xml:space="preserve">из них численность официально зарегистрированных безработных </t>
  </si>
  <si>
    <t>Численность граждан, обратившихся за содействием в поиске подходящей работы в органы службы занятости населения (на конец периода)</t>
  </si>
  <si>
    <t>Фактический уровень возмещения населением затрат за предоставление жилищно-коммунальных услуг</t>
  </si>
  <si>
    <t>Удельный вес общей площади жилых помещений, оборудованной одновременно водопроводом, водоотведением (канализацией), отоплением, горячим водоснабжением, газом или напольными плитамик общей площади жилых помещений</t>
  </si>
  <si>
    <t>Удельный вес площади оборудованной водопроводом</t>
  </si>
  <si>
    <t>Удельный вес площади оборудованной канализацией</t>
  </si>
  <si>
    <t>Удельный вес площади оборудованной отоплением</t>
  </si>
  <si>
    <t>Удельный вес площади оборудованной ваннами (душем)</t>
  </si>
  <si>
    <t>Удельный вес площади оборудованной газом</t>
  </si>
  <si>
    <t>Удельный вес площади оборудованной напольными электрическими плитами</t>
  </si>
  <si>
    <t>Число семей, получавших субсидии на оплату жилого помещения и коммунальных услуг (на конец отчетного периода)</t>
  </si>
  <si>
    <t>Численность лиц, проживающих в семьях, получавших субсидии на оплату жилого помещения и коммунальных услуг (на конец отчетного периода)</t>
  </si>
  <si>
    <t>Удельный вес площади оборудованной горячим водоснабжением</t>
  </si>
  <si>
    <t>в т.ч. просроченная</t>
  </si>
  <si>
    <t>Производство древесины необработанной</t>
  </si>
  <si>
    <t>№ п/п</t>
  </si>
  <si>
    <t>1.</t>
  </si>
  <si>
    <t>2.</t>
  </si>
  <si>
    <t>1.1.</t>
  </si>
  <si>
    <t>1.2.</t>
  </si>
  <si>
    <t>1.3.</t>
  </si>
  <si>
    <t>2.1</t>
  </si>
  <si>
    <t>2.2</t>
  </si>
  <si>
    <t>2.3</t>
  </si>
  <si>
    <t>2.3.1</t>
  </si>
  <si>
    <t>2.4</t>
  </si>
  <si>
    <t>3.</t>
  </si>
  <si>
    <t>3.1</t>
  </si>
  <si>
    <t>3.2</t>
  </si>
  <si>
    <t>3.3</t>
  </si>
  <si>
    <t>3.4</t>
  </si>
  <si>
    <t>3.5</t>
  </si>
  <si>
    <t>3.6</t>
  </si>
  <si>
    <t>3.7</t>
  </si>
  <si>
    <t>4.</t>
  </si>
  <si>
    <t>4.1</t>
  </si>
  <si>
    <t>4.2</t>
  </si>
  <si>
    <t>4.3</t>
  </si>
  <si>
    <t>4.4</t>
  </si>
  <si>
    <t>4.5</t>
  </si>
  <si>
    <t>4.6</t>
  </si>
  <si>
    <t>4.7</t>
  </si>
  <si>
    <t>5.</t>
  </si>
  <si>
    <t>5.1</t>
  </si>
  <si>
    <t>6.</t>
  </si>
  <si>
    <t>6.1</t>
  </si>
  <si>
    <t>7.</t>
  </si>
  <si>
    <t>7.1</t>
  </si>
  <si>
    <t>8.</t>
  </si>
  <si>
    <t>8.1</t>
  </si>
  <si>
    <t>9.</t>
  </si>
  <si>
    <t>9.1</t>
  </si>
  <si>
    <t>9.2</t>
  </si>
  <si>
    <t>9.3</t>
  </si>
  <si>
    <t>9.4</t>
  </si>
  <si>
    <t>9.5</t>
  </si>
  <si>
    <t>9.6</t>
  </si>
  <si>
    <t>9.7</t>
  </si>
  <si>
    <t>10.</t>
  </si>
  <si>
    <t>10.1</t>
  </si>
  <si>
    <t>10.2</t>
  </si>
  <si>
    <t>10.3</t>
  </si>
  <si>
    <t>12.1</t>
  </si>
  <si>
    <t>12.2</t>
  </si>
  <si>
    <t>12.3</t>
  </si>
  <si>
    <t>12.4</t>
  </si>
  <si>
    <t>12.5</t>
  </si>
  <si>
    <t>12.5.1</t>
  </si>
  <si>
    <t>12.6</t>
  </si>
  <si>
    <t>12.6.1</t>
  </si>
  <si>
    <t>13.</t>
  </si>
  <si>
    <t>13.1</t>
  </si>
  <si>
    <t>13.2</t>
  </si>
  <si>
    <t>13.3</t>
  </si>
  <si>
    <t>13.4</t>
  </si>
  <si>
    <t>13.5</t>
  </si>
  <si>
    <t>14.</t>
  </si>
  <si>
    <t>14.1</t>
  </si>
  <si>
    <t>14.1.1</t>
  </si>
  <si>
    <t>14.1.2</t>
  </si>
  <si>
    <t>14.2.1</t>
  </si>
  <si>
    <t>14.2.2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</si>
  <si>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</si>
  <si>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</si>
  <si>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</si>
  <si>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</si>
  <si>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</si>
  <si>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</si>
  <si>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</si>
  <si>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</si>
  <si>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</si>
  <si>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</si>
  <si>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</si>
  <si>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</si>
  <si>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</si>
  <si>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14.16</t>
  </si>
  <si>
    <t>14.17</t>
  </si>
  <si>
    <t>15.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</si>
  <si>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</si>
  <si>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</si>
  <si>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</si>
  <si>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</si>
  <si>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</si>
  <si>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</si>
  <si>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</si>
  <si>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</si>
  <si>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</si>
  <si>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 xml:space="preserve">Уровень зарегистрированной безработицы (на конец периода) </t>
  </si>
  <si>
    <t>Вновь созданные рабочие места, в том числе</t>
  </si>
  <si>
    <t xml:space="preserve">        постоянные</t>
  </si>
  <si>
    <t xml:space="preserve">        временные</t>
  </si>
  <si>
    <t>2.5</t>
  </si>
  <si>
    <t>2.5.1</t>
  </si>
  <si>
    <t>2.5.2</t>
  </si>
  <si>
    <t>4.8</t>
  </si>
  <si>
    <t>4.9</t>
  </si>
  <si>
    <t>4.10</t>
  </si>
  <si>
    <t>4.11</t>
  </si>
  <si>
    <t>4.12</t>
  </si>
  <si>
    <t>4.13</t>
  </si>
  <si>
    <t>4.14</t>
  </si>
  <si>
    <t>Производство блоков дверных</t>
  </si>
  <si>
    <t>Производство блоков оконных</t>
  </si>
  <si>
    <t>Производство щепы технологической</t>
  </si>
  <si>
    <t>Производство плиты древесностружечной (ДСП)</t>
  </si>
  <si>
    <t>Производство плиты древесноволокнистой (МДФ)</t>
  </si>
  <si>
    <t>Производство шпонированного бруса ЛВЛ</t>
  </si>
  <si>
    <t>Производство фанеры хвойной</t>
  </si>
  <si>
    <t>Производство деревянных домов заводского изготовления</t>
  </si>
  <si>
    <t>тыс.усл.кв.м</t>
  </si>
  <si>
    <t>тыс.пл.куб.м</t>
  </si>
  <si>
    <t>усл.куб.м</t>
  </si>
  <si>
    <t>Вывозка древесины</t>
  </si>
  <si>
    <t>4.15</t>
  </si>
  <si>
    <t>Численность населения (среднегодовая)</t>
  </si>
  <si>
    <t xml:space="preserve">Добыча газа природного и попутного     </t>
  </si>
  <si>
    <t xml:space="preserve"> 2013 год</t>
  </si>
  <si>
    <t>Оборот розничной торговли на 1 жителя</t>
  </si>
  <si>
    <t>Среднедушевые  денежные доходы населения</t>
  </si>
  <si>
    <t>Среднемесячная номинальная начисленная заработная плата одного работника по крупным и средним предприятиям</t>
  </si>
  <si>
    <r>
      <t>Естествен</t>
    </r>
    <r>
      <rPr>
        <sz val="18"/>
        <rFont val="Times New Roman Cyr"/>
        <family val="0"/>
      </rPr>
      <t>ный прирост (убыль)</t>
    </r>
    <r>
      <rPr>
        <sz val="18"/>
        <rFont val="Times New Roman Cyr"/>
        <family val="1"/>
      </rPr>
      <t xml:space="preserve"> населения</t>
    </r>
  </si>
  <si>
    <r>
      <t xml:space="preserve">Ввод </t>
    </r>
    <r>
      <rPr>
        <b/>
        <sz val="18"/>
        <rFont val="Times New Roman Cyr"/>
        <family val="0"/>
      </rPr>
      <t>в действие жилых домов</t>
    </r>
    <r>
      <rPr>
        <b/>
        <sz val="18"/>
        <rFont val="Times New Roman Cyr"/>
        <family val="1"/>
      </rPr>
      <t xml:space="preserve"> и объектов соцкультбыта:</t>
    </r>
  </si>
  <si>
    <t xml:space="preserve">% к предыдущему году </t>
  </si>
  <si>
    <t xml:space="preserve"> 2014 год</t>
  </si>
  <si>
    <r>
      <t>Темп роста 2014 года к 2013 году, %</t>
    </r>
    <r>
      <rPr>
        <vertAlign val="superscript"/>
        <sz val="18"/>
        <rFont val="Times New Roman Cyr"/>
        <family val="0"/>
      </rPr>
      <t>1</t>
    </r>
  </si>
  <si>
    <r>
      <t>Темп роста 2013 года к   2012 году</t>
    </r>
    <r>
      <rPr>
        <vertAlign val="superscript"/>
        <sz val="18"/>
        <rFont val="Times New Roman Cyr"/>
        <family val="1"/>
      </rPr>
      <t>1</t>
    </r>
    <r>
      <rPr>
        <sz val="18"/>
        <rFont val="Times New Roman Cyr"/>
        <family val="1"/>
      </rPr>
      <t>, %</t>
    </r>
    <r>
      <rPr>
        <vertAlign val="superscript"/>
        <sz val="18"/>
        <rFont val="Times New Roman Cyr"/>
        <family val="1"/>
      </rPr>
      <t xml:space="preserve"> </t>
    </r>
  </si>
  <si>
    <t>январь-сентябрь 2013 года</t>
  </si>
  <si>
    <r>
      <t>Темп роста  января-сентября 2013 года к январю-сентябрю 2012 года, %</t>
    </r>
    <r>
      <rPr>
        <vertAlign val="superscript"/>
        <sz val="18"/>
        <rFont val="Times New Roman Cyr"/>
        <family val="0"/>
      </rPr>
      <t>1</t>
    </r>
  </si>
  <si>
    <t>январь-сентябрь 2014 года</t>
  </si>
  <si>
    <t>Темп роста  января-сентября 2014 года к январю-сентябрю 2013 года, %1</t>
  </si>
  <si>
    <t>январь-сентябрь 2015 года</t>
  </si>
  <si>
    <t>Темп роста  января-сентября 2015 года к январю-сентябрю 2014 года, %1</t>
  </si>
  <si>
    <r>
      <t xml:space="preserve">  </t>
    </r>
    <r>
      <rPr>
        <vertAlign val="superscript"/>
        <sz val="18"/>
        <rFont val="Times New Roman"/>
        <family val="1"/>
      </rPr>
      <t xml:space="preserve">1 </t>
    </r>
    <r>
      <rPr>
        <sz val="18"/>
        <rFont val="Times New Roman"/>
        <family val="1"/>
      </rPr>
      <t>Темпы изменения , указываются для тех показателей, которые не являются относительными; для тех показателей с которыми не указаны индексы физического объема.</t>
    </r>
  </si>
  <si>
    <r>
      <t xml:space="preserve">    3 </t>
    </r>
    <r>
      <rPr>
        <sz val="18"/>
        <rFont val="Times New Roman Cyr"/>
        <family val="0"/>
      </rPr>
      <t>- для муниципальных районов</t>
    </r>
  </si>
  <si>
    <r>
      <t xml:space="preserve">   2 </t>
    </r>
    <r>
      <rPr>
        <sz val="18"/>
        <rFont val="Times New Roman Cyr"/>
        <family val="0"/>
      </rPr>
      <t>- по состоянию на 01.01.2015</t>
    </r>
  </si>
  <si>
    <t>социально-экономического развития МО город Югорск за январь-сентябрь 2015 года</t>
  </si>
  <si>
    <t>Оценка 2015 год</t>
  </si>
  <si>
    <t>Темп роста  2015 года к 2014 году, %1</t>
  </si>
  <si>
    <t>в 2,1 р.</t>
  </si>
  <si>
    <t>Прибыль прибыльных предприятий*</t>
  </si>
  <si>
    <t>Кредиторская задолженность*</t>
  </si>
  <si>
    <t>Дебиторская задолженность*</t>
  </si>
  <si>
    <t>* - по состоянию на 01.07.2015</t>
  </si>
  <si>
    <t>8,5 раза</t>
  </si>
  <si>
    <t>4,7 раза</t>
  </si>
  <si>
    <t xml:space="preserve"> </t>
  </si>
  <si>
    <t>Количество транспортных средств в собственности граждан, зарегистрированных в установленном порядке, состоящих на учете **</t>
  </si>
  <si>
    <t>** - В связи с переводом РЭГ ОГИБДД ОМВД России по городу Югорску нановую информационную систему "ФИС ГИБДД-М", получить информацию о всех зарегистрированных на территории города Югорска транспортных средствах, 
находящихся в собственности граждан, не представляется возможным.</t>
  </si>
  <si>
    <t>в 2,2 р.</t>
  </si>
  <si>
    <t>в 6,1 р.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</si>
</sst>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"/>
    <numFmt numFmtId="178" formatCode="0.000000"/>
    <numFmt numFmtId="179" formatCode="0.00000"/>
    <numFmt numFmtId="180" formatCode="0.0000"/>
    <numFmt numFmtId="181" formatCode="0.000"/>
    <numFmt numFmtId="182" formatCode="0.0000000"/>
    <numFmt numFmtId="183" formatCode="#,##0.0"/>
  </numFmts>
  <fonts count="58"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sz val="10"/>
      <color indexed="12"/>
      <name val="Times New Roman Cyr"/>
      <family val="1"/>
    </font>
    <font>
      <b/>
      <sz val="18"/>
      <name val="Times New Roman Cyr"/>
      <family val="1"/>
    </font>
    <font>
      <sz val="18"/>
      <name val="Times New Roman Cyr"/>
      <family val="1"/>
    </font>
    <font>
      <sz val="18"/>
      <name val="Times New Roman"/>
      <family val="1"/>
    </font>
    <font>
      <vertAlign val="superscript"/>
      <sz val="18"/>
      <name val="Times New Roman Cyr"/>
      <family val="1"/>
    </font>
    <font>
      <sz val="18"/>
      <name val="Arial Cyr"/>
      <family val="0"/>
    </font>
    <font>
      <sz val="18"/>
      <color indexed="8"/>
      <name val="Times New Roman"/>
      <family val="1"/>
    </font>
    <font>
      <i/>
      <sz val="18"/>
      <name val="Times New Roman"/>
      <family val="1"/>
    </font>
    <font>
      <sz val="18"/>
      <color indexed="12"/>
      <name val="Times New Roman Cyr"/>
      <family val="1"/>
    </font>
    <font>
      <vertAlign val="superscript"/>
      <sz val="18"/>
      <name val="Times New Roman"/>
      <family val="1"/>
    </font>
    <font>
      <sz val="22"/>
      <name val="Times New Roman Cyr"/>
      <family val="1"/>
    </font>
    <font>
      <b/>
      <sz val="22"/>
      <name val="Times New Roman Cyr"/>
      <family val="1"/>
    </font>
    <font>
      <sz val="16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12"/>
      <name val="Times New Roman"/>
      <family val="1"/>
    </font>
    <font>
      <b/>
      <sz val="18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0000FF"/>
      <name val="Times New Roman"/>
      <family val="1"/>
    </font>
    <font>
      <b/>
      <sz val="18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49" fontId="9" fillId="0" borderId="10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10" fillId="0" borderId="10" xfId="0" applyFont="1" applyFill="1" applyBorder="1" applyAlignment="1">
      <alignment horizontal="center" vertical="top" wrapText="1"/>
    </xf>
    <xf numFmtId="0" fontId="13" fillId="32" borderId="10" xfId="0" applyFont="1" applyFill="1" applyBorder="1" applyAlignment="1" applyProtection="1">
      <alignment horizontal="left" vertical="center" wrapText="1" indent="1"/>
      <protection/>
    </xf>
    <xf numFmtId="0" fontId="13" fillId="32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0" fontId="15" fillId="0" borderId="10" xfId="0" applyFont="1" applyBorder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177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177" fontId="9" fillId="0" borderId="10" xfId="0" applyNumberFormat="1" applyFont="1" applyBorder="1" applyAlignment="1">
      <alignment horizontal="center"/>
    </xf>
    <xf numFmtId="177" fontId="9" fillId="0" borderId="10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177" fontId="10" fillId="0" borderId="10" xfId="0" applyNumberFormat="1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177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177" fontId="9" fillId="33" borderId="10" xfId="0" applyNumberFormat="1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center" vertical="center"/>
    </xf>
    <xf numFmtId="177" fontId="9" fillId="33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177" fontId="10" fillId="0" borderId="10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/>
    </xf>
    <xf numFmtId="181" fontId="9" fillId="0" borderId="10" xfId="0" applyNumberFormat="1" applyFont="1" applyFill="1" applyBorder="1" applyAlignment="1">
      <alignment horizontal="center" vertical="center" wrapText="1"/>
    </xf>
    <xf numFmtId="181" fontId="9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177" fontId="9" fillId="0" borderId="10" xfId="0" applyNumberFormat="1" applyFont="1" applyFill="1" applyBorder="1" applyAlignment="1">
      <alignment horizontal="center" vertical="center"/>
    </xf>
    <xf numFmtId="177" fontId="56" fillId="0" borderId="10" xfId="0" applyNumberFormat="1" applyFont="1" applyFill="1" applyBorder="1" applyAlignment="1">
      <alignment horizontal="center" vertical="center" wrapText="1"/>
    </xf>
    <xf numFmtId="2" fontId="57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2" fontId="10" fillId="33" borderId="10" xfId="0" applyNumberFormat="1" applyFont="1" applyFill="1" applyBorder="1" applyAlignment="1">
      <alignment horizontal="center" vertical="center" wrapText="1"/>
    </xf>
    <xf numFmtId="177" fontId="19" fillId="0" borderId="10" xfId="0" applyNumberFormat="1" applyFont="1" applyFill="1" applyBorder="1" applyAlignment="1">
      <alignment horizontal="center" vertical="center" wrapText="1"/>
    </xf>
    <xf numFmtId="177" fontId="19" fillId="0" borderId="10" xfId="0" applyNumberFormat="1" applyFont="1" applyFill="1" applyBorder="1" applyAlignment="1">
      <alignment horizontal="center"/>
    </xf>
    <xf numFmtId="177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 horizontal="center" vertical="center"/>
    </xf>
    <xf numFmtId="177" fontId="6" fillId="0" borderId="10" xfId="53" applyNumberFormat="1" applyFont="1" applyBorder="1" applyAlignment="1">
      <alignment horizontal="center" vertical="center"/>
      <protection/>
    </xf>
    <xf numFmtId="177" fontId="19" fillId="0" borderId="10" xfId="0" applyNumberFormat="1" applyFont="1" applyBorder="1" applyAlignment="1">
      <alignment horizontal="center" vertical="center" wrapText="1"/>
    </xf>
    <xf numFmtId="177" fontId="19" fillId="0" borderId="10" xfId="0" applyNumberFormat="1" applyFont="1" applyBorder="1" applyAlignment="1">
      <alignment horizontal="center" vertical="center"/>
    </xf>
    <xf numFmtId="177" fontId="19" fillId="0" borderId="0" xfId="0" applyNumberFormat="1" applyFont="1" applyAlignment="1">
      <alignment horizontal="center" vertical="center"/>
    </xf>
    <xf numFmtId="177" fontId="19" fillId="0" borderId="10" xfId="53" applyNumberFormat="1" applyFont="1" applyBorder="1" applyAlignment="1">
      <alignment horizontal="center" vertical="center"/>
      <protection/>
    </xf>
    <xf numFmtId="49" fontId="9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81" fontId="9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8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123"/>
  <sheetViews>
    <sheetView showGridLines="0" tabSelected="1" zoomScale="36" zoomScaleNormal="36" zoomScaleSheetLayoutView="50" zoomScalePageLayoutView="50" workbookViewId="0" topLeftCell="A1">
      <selection activeCell="K14" sqref="K14"/>
    </sheetView>
  </sheetViews>
  <sheetFormatPr defaultColWidth="9.00390625" defaultRowHeight="12.75"/>
  <cols>
    <col min="1" max="1" width="9.125" style="1" customWidth="1"/>
    <col min="2" max="2" width="56.125" style="1" customWidth="1"/>
    <col min="3" max="3" width="23.00390625" style="1" customWidth="1"/>
    <col min="4" max="4" width="21.25390625" style="34" customWidth="1"/>
    <col min="5" max="5" width="25.875" style="34" customWidth="1"/>
    <col min="6" max="6" width="20.375" style="34" customWidth="1"/>
    <col min="7" max="7" width="22.625" style="34" customWidth="1"/>
    <col min="8" max="8" width="26.375" style="34" customWidth="1"/>
    <col min="9" max="9" width="26.75390625" style="34" customWidth="1"/>
    <col min="10" max="10" width="25.75390625" style="34" customWidth="1"/>
    <col min="11" max="11" width="28.625" style="34" customWidth="1"/>
    <col min="12" max="12" width="22.25390625" style="1" customWidth="1"/>
    <col min="13" max="13" width="22.00390625" style="1" customWidth="1"/>
    <col min="14" max="14" width="24.00390625" style="1" customWidth="1"/>
    <col min="15" max="15" width="26.875" style="1" customWidth="1"/>
    <col min="16" max="16384" width="9.125" style="1" customWidth="1"/>
  </cols>
  <sheetData>
    <row r="3" spans="1:15" s="3" customFormat="1" ht="27.75">
      <c r="A3" s="88" t="s">
        <v>79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4" spans="1:15" s="3" customFormat="1" ht="27.75">
      <c r="A4" s="89" t="s">
        <v>241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</row>
    <row r="5" spans="2:11" ht="12.75">
      <c r="B5" s="2"/>
      <c r="C5" s="2"/>
      <c r="D5" s="35"/>
      <c r="E5" s="35"/>
      <c r="F5" s="35"/>
      <c r="G5" s="35"/>
      <c r="H5" s="35"/>
      <c r="I5" s="35"/>
      <c r="J5" s="35"/>
      <c r="K5" s="35"/>
    </row>
    <row r="6" spans="1:15" ht="186">
      <c r="A6" s="9" t="s">
        <v>101</v>
      </c>
      <c r="B6" s="10" t="s">
        <v>0</v>
      </c>
      <c r="C6" s="10" t="s">
        <v>78</v>
      </c>
      <c r="D6" s="11" t="s">
        <v>232</v>
      </c>
      <c r="E6" s="11" t="s">
        <v>233</v>
      </c>
      <c r="F6" s="11" t="s">
        <v>222</v>
      </c>
      <c r="G6" s="11" t="s">
        <v>231</v>
      </c>
      <c r="H6" s="11" t="s">
        <v>234</v>
      </c>
      <c r="I6" s="11" t="s">
        <v>235</v>
      </c>
      <c r="J6" s="11" t="s">
        <v>229</v>
      </c>
      <c r="K6" s="11" t="s">
        <v>230</v>
      </c>
      <c r="L6" s="11" t="s">
        <v>236</v>
      </c>
      <c r="M6" s="11" t="s">
        <v>237</v>
      </c>
      <c r="N6" s="11" t="s">
        <v>242</v>
      </c>
      <c r="O6" s="11" t="s">
        <v>243</v>
      </c>
    </row>
    <row r="7" spans="1:15" ht="23.25">
      <c r="A7" s="12" t="s">
        <v>102</v>
      </c>
      <c r="B7" s="94" t="s">
        <v>68</v>
      </c>
      <c r="C7" s="95"/>
      <c r="D7" s="11"/>
      <c r="E7" s="11"/>
      <c r="F7" s="11"/>
      <c r="G7" s="36"/>
      <c r="H7" s="11"/>
      <c r="I7" s="11"/>
      <c r="J7" s="11"/>
      <c r="K7" s="11"/>
      <c r="L7" s="13"/>
      <c r="M7" s="13"/>
      <c r="N7" s="13"/>
      <c r="O7" s="13"/>
    </row>
    <row r="8" spans="1:15" ht="46.5">
      <c r="A8" s="14" t="s">
        <v>104</v>
      </c>
      <c r="B8" s="15" t="s">
        <v>220</v>
      </c>
      <c r="C8" s="16" t="s">
        <v>1</v>
      </c>
      <c r="D8" s="11">
        <v>35.5</v>
      </c>
      <c r="E8" s="11">
        <v>101.1</v>
      </c>
      <c r="F8" s="11">
        <v>35.56</v>
      </c>
      <c r="G8" s="11">
        <v>101.3</v>
      </c>
      <c r="H8" s="11">
        <v>36</v>
      </c>
      <c r="I8" s="43">
        <f>SUM(H8/D8)*100</f>
        <v>101.40845070422534</v>
      </c>
      <c r="J8" s="43">
        <v>36.1</v>
      </c>
      <c r="K8" s="43">
        <f>SUM(J8/F8)*100</f>
        <v>101.51856017997748</v>
      </c>
      <c r="L8" s="46">
        <v>36.6</v>
      </c>
      <c r="M8" s="43">
        <f>SUM(L8/H8)*100</f>
        <v>101.66666666666666</v>
      </c>
      <c r="N8" s="43">
        <v>36.6</v>
      </c>
      <c r="O8" s="46">
        <f>SUM(N8/J8)*100</f>
        <v>101.38504155124654</v>
      </c>
    </row>
    <row r="9" spans="1:15" ht="46.5">
      <c r="A9" s="14" t="s">
        <v>105</v>
      </c>
      <c r="B9" s="17" t="s">
        <v>226</v>
      </c>
      <c r="C9" s="16" t="s">
        <v>80</v>
      </c>
      <c r="D9" s="11">
        <v>260</v>
      </c>
      <c r="E9" s="11">
        <v>99.6</v>
      </c>
      <c r="F9" s="11">
        <v>351</v>
      </c>
      <c r="G9" s="11">
        <v>122.7</v>
      </c>
      <c r="H9" s="11">
        <v>257</v>
      </c>
      <c r="I9" s="43">
        <f>SUM(H9/D9)*100</f>
        <v>98.84615384615385</v>
      </c>
      <c r="J9" s="43">
        <v>321</v>
      </c>
      <c r="K9" s="43">
        <f>SUM(J9/F9)*100</f>
        <v>91.45299145299145</v>
      </c>
      <c r="L9" s="47">
        <v>267</v>
      </c>
      <c r="M9" s="43">
        <f>SUM(L9/H9)*100</f>
        <v>103.8910505836576</v>
      </c>
      <c r="N9" s="46">
        <v>310</v>
      </c>
      <c r="O9" s="46">
        <f>SUM(N9/J9)*100</f>
        <v>96.57320872274143</v>
      </c>
    </row>
    <row r="10" spans="1:15" ht="46.5">
      <c r="A10" s="14" t="s">
        <v>106</v>
      </c>
      <c r="B10" s="17" t="s">
        <v>66</v>
      </c>
      <c r="C10" s="16" t="s">
        <v>80</v>
      </c>
      <c r="D10" s="11">
        <v>206</v>
      </c>
      <c r="E10" s="11" t="s">
        <v>249</v>
      </c>
      <c r="F10" s="11">
        <v>183</v>
      </c>
      <c r="G10" s="11" t="s">
        <v>250</v>
      </c>
      <c r="H10" s="11">
        <v>90</v>
      </c>
      <c r="I10" s="43">
        <f>SUM(H10/D10)*100</f>
        <v>43.689320388349515</v>
      </c>
      <c r="J10" s="43">
        <v>172</v>
      </c>
      <c r="K10" s="43">
        <f>SUM(J10/F10)*100</f>
        <v>93.98907103825137</v>
      </c>
      <c r="L10" s="47">
        <v>194</v>
      </c>
      <c r="M10" s="43">
        <f>SUM(L10/H10)*100</f>
        <v>215.55555555555554</v>
      </c>
      <c r="N10" s="46">
        <v>180</v>
      </c>
      <c r="O10" s="46">
        <f>SUM(N10/J10)*100</f>
        <v>104.65116279069768</v>
      </c>
    </row>
    <row r="11" spans="1:15" ht="23.25">
      <c r="A11" s="12" t="s">
        <v>103</v>
      </c>
      <c r="B11" s="96" t="s">
        <v>69</v>
      </c>
      <c r="C11" s="97"/>
      <c r="D11" s="11"/>
      <c r="E11" s="11"/>
      <c r="F11" s="11"/>
      <c r="G11" s="11"/>
      <c r="H11" s="11"/>
      <c r="I11" s="11"/>
      <c r="J11" s="11"/>
      <c r="K11" s="11"/>
      <c r="L11" s="13"/>
      <c r="M11" s="13"/>
      <c r="N11" s="13"/>
      <c r="O11" s="13"/>
    </row>
    <row r="12" spans="1:15" ht="93">
      <c r="A12" s="14" t="s">
        <v>107</v>
      </c>
      <c r="B12" s="15" t="s">
        <v>53</v>
      </c>
      <c r="C12" s="18" t="s">
        <v>1</v>
      </c>
      <c r="D12" s="58">
        <v>16.2</v>
      </c>
      <c r="E12" s="59">
        <v>99.4</v>
      </c>
      <c r="F12" s="57">
        <v>15.7</v>
      </c>
      <c r="G12" s="51">
        <v>91.8</v>
      </c>
      <c r="H12" s="52">
        <v>14.9</v>
      </c>
      <c r="I12" s="43">
        <f aca="true" t="shared" si="0" ref="I12:I19">SUM(H12/D12)*100</f>
        <v>91.97530864197532</v>
      </c>
      <c r="J12" s="43">
        <v>15.1</v>
      </c>
      <c r="K12" s="43">
        <f aca="true" t="shared" si="1" ref="K12:K19">SUM(J12/F12)*100</f>
        <v>96.17834394904459</v>
      </c>
      <c r="L12" s="55">
        <v>16.5</v>
      </c>
      <c r="M12" s="43">
        <f aca="true" t="shared" si="2" ref="M12:M19">SUM(L12/H12)*100</f>
        <v>110.73825503355705</v>
      </c>
      <c r="N12" s="67">
        <v>16</v>
      </c>
      <c r="O12" s="46">
        <f aca="true" t="shared" si="3" ref="O12:O19">SUM(N12/J12)*100</f>
        <v>105.96026490066225</v>
      </c>
    </row>
    <row r="13" spans="1:15" ht="116.25">
      <c r="A13" s="14" t="s">
        <v>108</v>
      </c>
      <c r="B13" s="15" t="s">
        <v>54</v>
      </c>
      <c r="C13" s="18" t="s">
        <v>1</v>
      </c>
      <c r="D13" s="58">
        <v>13.5</v>
      </c>
      <c r="E13" s="59">
        <v>96.4</v>
      </c>
      <c r="F13" s="57">
        <v>13.5</v>
      </c>
      <c r="G13" s="51">
        <v>97.1</v>
      </c>
      <c r="H13" s="52">
        <v>12.8</v>
      </c>
      <c r="I13" s="43">
        <f t="shared" si="0"/>
        <v>94.81481481481482</v>
      </c>
      <c r="J13" s="43">
        <v>12.9</v>
      </c>
      <c r="K13" s="43">
        <f t="shared" si="1"/>
        <v>95.55555555555556</v>
      </c>
      <c r="L13" s="46">
        <v>13.1</v>
      </c>
      <c r="M13" s="43">
        <f t="shared" si="2"/>
        <v>102.34375</v>
      </c>
      <c r="N13" s="46">
        <v>13.1</v>
      </c>
      <c r="O13" s="46">
        <f t="shared" si="3"/>
        <v>101.55038759689923</v>
      </c>
    </row>
    <row r="14" spans="1:15" ht="116.25">
      <c r="A14" s="14" t="s">
        <v>109</v>
      </c>
      <c r="B14" s="15" t="s">
        <v>87</v>
      </c>
      <c r="C14" s="18" t="s">
        <v>1</v>
      </c>
      <c r="D14" s="60">
        <v>1.16</v>
      </c>
      <c r="E14" s="59">
        <v>114.4</v>
      </c>
      <c r="F14" s="57">
        <v>1.419</v>
      </c>
      <c r="G14" s="51">
        <v>110.7</v>
      </c>
      <c r="H14" s="52">
        <v>1.166</v>
      </c>
      <c r="I14" s="43">
        <f t="shared" si="0"/>
        <v>100.51724137931035</v>
      </c>
      <c r="J14" s="61">
        <v>1.443</v>
      </c>
      <c r="K14" s="43">
        <f t="shared" si="1"/>
        <v>101.69133192389006</v>
      </c>
      <c r="L14" s="62">
        <v>1.224</v>
      </c>
      <c r="M14" s="43">
        <f t="shared" si="2"/>
        <v>104.97427101200687</v>
      </c>
      <c r="N14" s="62">
        <v>1.45</v>
      </c>
      <c r="O14" s="46">
        <f t="shared" si="3"/>
        <v>100.48510048510049</v>
      </c>
    </row>
    <row r="15" spans="1:15" ht="46.5">
      <c r="A15" s="14" t="s">
        <v>110</v>
      </c>
      <c r="B15" s="15" t="s">
        <v>86</v>
      </c>
      <c r="C15" s="18" t="s">
        <v>1</v>
      </c>
      <c r="D15" s="60">
        <v>0.226</v>
      </c>
      <c r="E15" s="59">
        <v>131.4</v>
      </c>
      <c r="F15" s="57">
        <v>0.217</v>
      </c>
      <c r="G15" s="51">
        <v>109.6</v>
      </c>
      <c r="H15" s="52">
        <v>0.144</v>
      </c>
      <c r="I15" s="43">
        <f t="shared" si="0"/>
        <v>63.71681415929202</v>
      </c>
      <c r="J15" s="61">
        <v>0.171</v>
      </c>
      <c r="K15" s="43">
        <f t="shared" si="1"/>
        <v>78.80184331797236</v>
      </c>
      <c r="L15" s="63">
        <v>0.21</v>
      </c>
      <c r="M15" s="43">
        <f t="shared" si="2"/>
        <v>145.83333333333334</v>
      </c>
      <c r="N15" s="85">
        <v>0.2</v>
      </c>
      <c r="O15" s="46">
        <f t="shared" si="3"/>
        <v>116.95906432748538</v>
      </c>
    </row>
    <row r="16" spans="1:15" ht="46.5">
      <c r="A16" s="14" t="s">
        <v>111</v>
      </c>
      <c r="B16" s="15" t="s">
        <v>193</v>
      </c>
      <c r="C16" s="18" t="s">
        <v>7</v>
      </c>
      <c r="D16" s="60">
        <v>0.9</v>
      </c>
      <c r="E16" s="59"/>
      <c r="F16" s="57">
        <v>0.84</v>
      </c>
      <c r="G16" s="51"/>
      <c r="H16" s="52">
        <v>0.6</v>
      </c>
      <c r="I16" s="43"/>
      <c r="J16" s="43">
        <v>0.7</v>
      </c>
      <c r="K16" s="43"/>
      <c r="L16" s="46">
        <v>0.8</v>
      </c>
      <c r="M16" s="43"/>
      <c r="N16" s="67">
        <v>0.75</v>
      </c>
      <c r="O16" s="46"/>
    </row>
    <row r="17" spans="1:15" ht="46.5">
      <c r="A17" s="14" t="s">
        <v>197</v>
      </c>
      <c r="B17" s="15" t="s">
        <v>194</v>
      </c>
      <c r="C17" s="18" t="s">
        <v>49</v>
      </c>
      <c r="D17" s="64">
        <v>579</v>
      </c>
      <c r="E17" s="59">
        <v>99.8</v>
      </c>
      <c r="F17" s="50">
        <f>SUM(F18:F19)</f>
        <v>685</v>
      </c>
      <c r="G17" s="51">
        <v>104.3</v>
      </c>
      <c r="H17" s="50">
        <f>SUM(H18:H19)</f>
        <v>670</v>
      </c>
      <c r="I17" s="43">
        <f t="shared" si="0"/>
        <v>115.71675302245251</v>
      </c>
      <c r="J17" s="50">
        <f>SUM(J18:J19)</f>
        <v>808</v>
      </c>
      <c r="K17" s="43">
        <f t="shared" si="1"/>
        <v>117.95620437956205</v>
      </c>
      <c r="L17" s="50">
        <f>SUM(L18:L19)</f>
        <v>572</v>
      </c>
      <c r="M17" s="43">
        <f t="shared" si="2"/>
        <v>85.37313432835822</v>
      </c>
      <c r="N17" s="51">
        <f>SUM(N18:N19)</f>
        <v>680</v>
      </c>
      <c r="O17" s="46">
        <f t="shared" si="3"/>
        <v>84.15841584158416</v>
      </c>
    </row>
    <row r="18" spans="1:15" ht="23.25">
      <c r="A18" s="14" t="s">
        <v>198</v>
      </c>
      <c r="B18" s="15" t="s">
        <v>195</v>
      </c>
      <c r="C18" s="18"/>
      <c r="D18" s="60">
        <v>153</v>
      </c>
      <c r="E18" s="59">
        <v>80.5</v>
      </c>
      <c r="F18" s="57">
        <v>224</v>
      </c>
      <c r="G18" s="51">
        <v>96.1</v>
      </c>
      <c r="H18" s="52">
        <v>177</v>
      </c>
      <c r="I18" s="43">
        <f t="shared" si="0"/>
        <v>115.68627450980394</v>
      </c>
      <c r="J18" s="65">
        <v>273</v>
      </c>
      <c r="K18" s="43">
        <f t="shared" si="1"/>
        <v>121.875</v>
      </c>
      <c r="L18" s="46">
        <v>136</v>
      </c>
      <c r="M18" s="43">
        <f t="shared" si="2"/>
        <v>76.8361581920904</v>
      </c>
      <c r="N18" s="46">
        <v>160</v>
      </c>
      <c r="O18" s="46">
        <f t="shared" si="3"/>
        <v>58.60805860805861</v>
      </c>
    </row>
    <row r="19" spans="1:16" ht="23.25">
      <c r="A19" s="14" t="s">
        <v>199</v>
      </c>
      <c r="B19" s="15" t="s">
        <v>196</v>
      </c>
      <c r="C19" s="18"/>
      <c r="D19" s="60">
        <v>426</v>
      </c>
      <c r="E19" s="59">
        <v>109.2</v>
      </c>
      <c r="F19" s="57">
        <v>461</v>
      </c>
      <c r="G19" s="51">
        <v>108.7</v>
      </c>
      <c r="H19" s="52">
        <v>493</v>
      </c>
      <c r="I19" s="43">
        <f t="shared" si="0"/>
        <v>115.72769953051643</v>
      </c>
      <c r="J19" s="65">
        <v>535</v>
      </c>
      <c r="K19" s="43">
        <f t="shared" si="1"/>
        <v>116.05206073752711</v>
      </c>
      <c r="L19" s="46">
        <v>436</v>
      </c>
      <c r="M19" s="43">
        <f t="shared" si="2"/>
        <v>88.43813387423936</v>
      </c>
      <c r="N19" s="46">
        <v>520</v>
      </c>
      <c r="O19" s="46">
        <f t="shared" si="3"/>
        <v>97.19626168224299</v>
      </c>
      <c r="P19"/>
    </row>
    <row r="20" spans="1:16" s="34" customFormat="1" ht="23.25">
      <c r="A20" s="37" t="s">
        <v>112</v>
      </c>
      <c r="B20" s="92" t="s">
        <v>72</v>
      </c>
      <c r="C20" s="93"/>
      <c r="D20" s="11"/>
      <c r="E20" s="11"/>
      <c r="F20" s="11"/>
      <c r="G20" s="11"/>
      <c r="H20" s="11"/>
      <c r="I20" s="11"/>
      <c r="J20" s="11"/>
      <c r="K20" s="11"/>
      <c r="L20" s="38"/>
      <c r="M20" s="38"/>
      <c r="N20" s="38"/>
      <c r="O20" s="38"/>
      <c r="P20" s="39"/>
    </row>
    <row r="21" spans="1:16" ht="46.5">
      <c r="A21" s="14"/>
      <c r="B21" s="17" t="s">
        <v>2</v>
      </c>
      <c r="C21" s="16" t="s">
        <v>3</v>
      </c>
      <c r="D21" s="11">
        <v>856.2</v>
      </c>
      <c r="E21" s="11"/>
      <c r="F21" s="11">
        <v>1220.2</v>
      </c>
      <c r="G21" s="11"/>
      <c r="H21" s="43">
        <f>SUM(H25+H27)</f>
        <v>649</v>
      </c>
      <c r="I21" s="11"/>
      <c r="J21" s="11">
        <v>788.5</v>
      </c>
      <c r="K21" s="11"/>
      <c r="L21" s="70">
        <f>SUM(L25+L27)</f>
        <v>721.2</v>
      </c>
      <c r="M21" s="13"/>
      <c r="N21" s="70">
        <v>1114.6</v>
      </c>
      <c r="O21" s="70"/>
      <c r="P21"/>
    </row>
    <row r="22" spans="1:16" ht="69.75">
      <c r="A22" s="14" t="s">
        <v>113</v>
      </c>
      <c r="B22" s="17" t="s">
        <v>56</v>
      </c>
      <c r="C22" s="16" t="s">
        <v>57</v>
      </c>
      <c r="D22" s="11">
        <v>92.3</v>
      </c>
      <c r="E22" s="11"/>
      <c r="F22" s="11">
        <v>84.6</v>
      </c>
      <c r="G22" s="11"/>
      <c r="H22" s="43">
        <f>SUM(H21/D21/1.066*100)</f>
        <v>71.10698566421813</v>
      </c>
      <c r="I22" s="11"/>
      <c r="J22" s="11">
        <v>59.3</v>
      </c>
      <c r="K22" s="11"/>
      <c r="L22" s="46">
        <f>SUM(L21/H21/1.139*100)</f>
        <v>97.56348322738704</v>
      </c>
      <c r="M22" s="13"/>
      <c r="N22" s="70">
        <v>103.4</v>
      </c>
      <c r="O22" s="70"/>
      <c r="P22"/>
    </row>
    <row r="23" spans="1:16" ht="23.25">
      <c r="A23" s="14" t="s">
        <v>114</v>
      </c>
      <c r="B23" s="17" t="s">
        <v>4</v>
      </c>
      <c r="C23" s="16"/>
      <c r="D23" s="11"/>
      <c r="E23" s="11"/>
      <c r="F23" s="11"/>
      <c r="G23" s="11"/>
      <c r="H23" s="11"/>
      <c r="I23" s="11"/>
      <c r="J23" s="11"/>
      <c r="K23" s="11"/>
      <c r="L23" s="70"/>
      <c r="M23" s="13"/>
      <c r="N23" s="70"/>
      <c r="O23" s="70"/>
      <c r="P23"/>
    </row>
    <row r="24" spans="1:15" ht="69.75">
      <c r="A24" s="14" t="s">
        <v>115</v>
      </c>
      <c r="B24" s="17" t="s">
        <v>58</v>
      </c>
      <c r="C24" s="16" t="s">
        <v>57</v>
      </c>
      <c r="D24" s="11"/>
      <c r="E24" s="11"/>
      <c r="F24" s="11"/>
      <c r="G24" s="11"/>
      <c r="H24" s="11"/>
      <c r="I24" s="11"/>
      <c r="J24" s="11"/>
      <c r="K24" s="11"/>
      <c r="L24" s="70"/>
      <c r="M24" s="13"/>
      <c r="N24" s="70"/>
      <c r="O24" s="70"/>
    </row>
    <row r="25" spans="1:15" ht="23.25">
      <c r="A25" s="14" t="s">
        <v>116</v>
      </c>
      <c r="B25" s="17" t="s">
        <v>5</v>
      </c>
      <c r="C25" s="16" t="s">
        <v>3</v>
      </c>
      <c r="D25" s="11">
        <v>466.6</v>
      </c>
      <c r="E25" s="11"/>
      <c r="F25" s="11">
        <v>682.8</v>
      </c>
      <c r="G25" s="11"/>
      <c r="H25" s="11">
        <v>231.6</v>
      </c>
      <c r="I25" s="11"/>
      <c r="J25" s="11">
        <v>294.6</v>
      </c>
      <c r="K25" s="11"/>
      <c r="L25" s="70">
        <v>360.8</v>
      </c>
      <c r="M25" s="13"/>
      <c r="N25" s="70">
        <v>628.1</v>
      </c>
      <c r="O25" s="70"/>
    </row>
    <row r="26" spans="1:15" ht="69.75">
      <c r="A26" s="14" t="s">
        <v>117</v>
      </c>
      <c r="B26" s="17" t="s">
        <v>58</v>
      </c>
      <c r="C26" s="16" t="s">
        <v>57</v>
      </c>
      <c r="D26" s="11">
        <v>88</v>
      </c>
      <c r="E26" s="11"/>
      <c r="F26" s="11">
        <v>76.4</v>
      </c>
      <c r="G26" s="11"/>
      <c r="H26" s="43">
        <f>SUM(H25/D25/1.088)*100</f>
        <v>45.62101308590302</v>
      </c>
      <c r="I26" s="11"/>
      <c r="J26" s="11">
        <v>39.5</v>
      </c>
      <c r="K26" s="11"/>
      <c r="L26" s="46">
        <f>SUM(L25/H25/1.187*100)</f>
        <v>131.2433341626981</v>
      </c>
      <c r="M26" s="13"/>
      <c r="N26" s="70">
        <v>114.3</v>
      </c>
      <c r="O26" s="70"/>
    </row>
    <row r="27" spans="1:15" ht="46.5">
      <c r="A27" s="14" t="s">
        <v>118</v>
      </c>
      <c r="B27" s="17" t="s">
        <v>6</v>
      </c>
      <c r="C27" s="16" t="s">
        <v>3</v>
      </c>
      <c r="D27" s="11">
        <v>389.6</v>
      </c>
      <c r="E27" s="11"/>
      <c r="F27" s="11">
        <v>537.4</v>
      </c>
      <c r="G27" s="11"/>
      <c r="H27" s="11">
        <v>417.4</v>
      </c>
      <c r="I27" s="11"/>
      <c r="J27" s="11">
        <v>493.9</v>
      </c>
      <c r="K27" s="11"/>
      <c r="L27" s="70">
        <v>360.4</v>
      </c>
      <c r="M27" s="13"/>
      <c r="N27" s="70">
        <v>486.5</v>
      </c>
      <c r="O27" s="70"/>
    </row>
    <row r="28" spans="1:15" ht="69.75">
      <c r="A28" s="14" t="s">
        <v>119</v>
      </c>
      <c r="B28" s="17" t="s">
        <v>58</v>
      </c>
      <c r="C28" s="16" t="s">
        <v>57</v>
      </c>
      <c r="D28" s="11">
        <v>97.8</v>
      </c>
      <c r="E28" s="11"/>
      <c r="F28" s="11">
        <v>98.6</v>
      </c>
      <c r="G28" s="11"/>
      <c r="H28" s="43">
        <f>SUM(H27/D27/1.054)*100</f>
        <v>101.6466068443672</v>
      </c>
      <c r="I28" s="11"/>
      <c r="J28" s="11">
        <v>39.5</v>
      </c>
      <c r="K28" s="11"/>
      <c r="L28" s="46">
        <f>SUM(L27/H27/1.09*100)</f>
        <v>79.21471054979932</v>
      </c>
      <c r="M28" s="13"/>
      <c r="N28" s="46">
        <v>93.1</v>
      </c>
      <c r="O28" s="70"/>
    </row>
    <row r="29" spans="1:15" ht="23.25">
      <c r="A29" s="12" t="s">
        <v>120</v>
      </c>
      <c r="B29" s="99" t="s">
        <v>8</v>
      </c>
      <c r="C29" s="97"/>
      <c r="D29" s="11"/>
      <c r="E29" s="11"/>
      <c r="F29" s="11"/>
      <c r="G29" s="11"/>
      <c r="H29" s="11"/>
      <c r="I29" s="11"/>
      <c r="J29" s="11"/>
      <c r="K29" s="11"/>
      <c r="L29" s="13"/>
      <c r="M29" s="13"/>
      <c r="N29" s="13"/>
      <c r="O29" s="13"/>
    </row>
    <row r="30" spans="1:15" ht="46.5">
      <c r="A30" s="14" t="s">
        <v>121</v>
      </c>
      <c r="B30" s="17" t="s">
        <v>47</v>
      </c>
      <c r="C30" s="16" t="s">
        <v>9</v>
      </c>
      <c r="D30" s="11"/>
      <c r="E30" s="11"/>
      <c r="F30" s="11"/>
      <c r="G30" s="11"/>
      <c r="H30" s="11"/>
      <c r="I30" s="11"/>
      <c r="J30" s="11"/>
      <c r="K30" s="11"/>
      <c r="L30" s="13"/>
      <c r="M30" s="13"/>
      <c r="N30" s="13"/>
      <c r="O30" s="13"/>
    </row>
    <row r="31" spans="1:15" ht="46.5">
      <c r="A31" s="14" t="s">
        <v>122</v>
      </c>
      <c r="B31" s="17" t="s">
        <v>221</v>
      </c>
      <c r="C31" s="16" t="s">
        <v>10</v>
      </c>
      <c r="D31" s="11"/>
      <c r="E31" s="11"/>
      <c r="F31" s="11"/>
      <c r="G31" s="11"/>
      <c r="H31" s="11"/>
      <c r="I31" s="11"/>
      <c r="J31" s="11"/>
      <c r="K31" s="11"/>
      <c r="L31" s="13"/>
      <c r="M31" s="13"/>
      <c r="N31" s="13"/>
      <c r="O31" s="13"/>
    </row>
    <row r="32" spans="1:15" ht="46.5">
      <c r="A32" s="14" t="s">
        <v>123</v>
      </c>
      <c r="B32" s="17" t="s">
        <v>11</v>
      </c>
      <c r="C32" s="16" t="s">
        <v>12</v>
      </c>
      <c r="D32" s="11"/>
      <c r="E32" s="11"/>
      <c r="F32" s="11"/>
      <c r="G32" s="11"/>
      <c r="H32" s="11"/>
      <c r="I32" s="11"/>
      <c r="J32" s="11"/>
      <c r="K32" s="11"/>
      <c r="L32" s="13"/>
      <c r="M32" s="13"/>
      <c r="N32" s="13"/>
      <c r="O32" s="13"/>
    </row>
    <row r="33" spans="1:15" ht="46.5">
      <c r="A33" s="14" t="s">
        <v>124</v>
      </c>
      <c r="B33" s="17" t="s">
        <v>46</v>
      </c>
      <c r="C33" s="16" t="s">
        <v>13</v>
      </c>
      <c r="D33" s="11"/>
      <c r="E33" s="11"/>
      <c r="F33" s="11"/>
      <c r="G33" s="11"/>
      <c r="H33" s="11"/>
      <c r="I33" s="11"/>
      <c r="J33" s="11"/>
      <c r="K33" s="11"/>
      <c r="L33" s="13"/>
      <c r="M33" s="13"/>
      <c r="N33" s="13"/>
      <c r="O33" s="13"/>
    </row>
    <row r="34" spans="1:15" s="84" customFormat="1" ht="23.25">
      <c r="A34" s="82" t="s">
        <v>125</v>
      </c>
      <c r="B34" s="11" t="s">
        <v>218</v>
      </c>
      <c r="C34" s="11" t="s">
        <v>13</v>
      </c>
      <c r="D34" s="11">
        <v>10.6</v>
      </c>
      <c r="E34" s="43">
        <v>143</v>
      </c>
      <c r="F34" s="11">
        <v>15.2</v>
      </c>
      <c r="G34" s="11">
        <v>168.7</v>
      </c>
      <c r="H34" s="11">
        <v>8.76</v>
      </c>
      <c r="I34" s="11">
        <v>82.5</v>
      </c>
      <c r="J34" s="11">
        <v>33.6</v>
      </c>
      <c r="K34" s="11" t="s">
        <v>254</v>
      </c>
      <c r="L34" s="66">
        <v>53.2</v>
      </c>
      <c r="M34" s="66" t="s">
        <v>255</v>
      </c>
      <c r="N34" s="67">
        <v>54</v>
      </c>
      <c r="O34" s="67">
        <f>N34/J34*100</f>
        <v>160.7142857142857</v>
      </c>
    </row>
    <row r="35" spans="1:15" ht="46.5">
      <c r="A35" s="14" t="s">
        <v>126</v>
      </c>
      <c r="B35" s="17" t="s">
        <v>100</v>
      </c>
      <c r="C35" s="16" t="s">
        <v>13</v>
      </c>
      <c r="D35" s="11"/>
      <c r="E35" s="11"/>
      <c r="F35" s="11"/>
      <c r="G35" s="11"/>
      <c r="H35" s="11"/>
      <c r="I35" s="11"/>
      <c r="J35" s="11"/>
      <c r="K35" s="11"/>
      <c r="L35" s="13"/>
      <c r="M35" s="13"/>
      <c r="N35" s="13"/>
      <c r="O35" s="67"/>
    </row>
    <row r="36" spans="1:15" s="84" customFormat="1" ht="23.25">
      <c r="A36" s="82" t="s">
        <v>127</v>
      </c>
      <c r="B36" s="11" t="s">
        <v>14</v>
      </c>
      <c r="C36" s="11" t="s">
        <v>13</v>
      </c>
      <c r="D36" s="11">
        <v>8.8</v>
      </c>
      <c r="E36" s="11">
        <v>149.2</v>
      </c>
      <c r="F36" s="11">
        <v>10.8</v>
      </c>
      <c r="G36" s="11">
        <v>136.7</v>
      </c>
      <c r="H36" s="11">
        <v>4.81</v>
      </c>
      <c r="I36" s="11">
        <v>54.6</v>
      </c>
      <c r="J36" s="11">
        <v>8.4</v>
      </c>
      <c r="K36" s="11">
        <v>77.8</v>
      </c>
      <c r="L36" s="66">
        <v>9.4</v>
      </c>
      <c r="M36" s="66">
        <v>195.4</v>
      </c>
      <c r="N36" s="67">
        <v>10</v>
      </c>
      <c r="O36" s="67">
        <f>N36/J36*100</f>
        <v>119.04761904761905</v>
      </c>
    </row>
    <row r="37" spans="1:15" ht="23.25">
      <c r="A37" s="14" t="s">
        <v>200</v>
      </c>
      <c r="B37" s="17" t="s">
        <v>208</v>
      </c>
      <c r="C37" s="16" t="s">
        <v>30</v>
      </c>
      <c r="D37" s="11"/>
      <c r="E37" s="11"/>
      <c r="F37" s="11"/>
      <c r="G37" s="11"/>
      <c r="H37" s="11"/>
      <c r="I37" s="11"/>
      <c r="J37" s="11"/>
      <c r="K37" s="11"/>
      <c r="L37" s="13"/>
      <c r="M37" s="13"/>
      <c r="N37" s="13"/>
      <c r="O37" s="13"/>
    </row>
    <row r="38" spans="1:15" ht="23.25">
      <c r="A38" s="14" t="s">
        <v>201</v>
      </c>
      <c r="B38" s="17" t="s">
        <v>207</v>
      </c>
      <c r="C38" s="16" t="s">
        <v>30</v>
      </c>
      <c r="D38" s="11"/>
      <c r="E38" s="11"/>
      <c r="F38" s="11"/>
      <c r="G38" s="11"/>
      <c r="H38" s="11"/>
      <c r="I38" s="11"/>
      <c r="J38" s="11"/>
      <c r="K38" s="11"/>
      <c r="L38" s="13"/>
      <c r="M38" s="13"/>
      <c r="N38" s="13"/>
      <c r="O38" s="13"/>
    </row>
    <row r="39" spans="1:15" ht="46.5">
      <c r="A39" s="14" t="s">
        <v>202</v>
      </c>
      <c r="B39" s="17" t="s">
        <v>209</v>
      </c>
      <c r="C39" s="16" t="s">
        <v>216</v>
      </c>
      <c r="D39" s="11"/>
      <c r="E39" s="11"/>
      <c r="F39" s="11"/>
      <c r="G39" s="11"/>
      <c r="H39" s="11"/>
      <c r="I39" s="11"/>
      <c r="J39" s="11"/>
      <c r="K39" s="11"/>
      <c r="L39" s="13"/>
      <c r="M39" s="13"/>
      <c r="N39" s="13"/>
      <c r="O39" s="13"/>
    </row>
    <row r="40" spans="1:15" ht="46.5">
      <c r="A40" s="14" t="s">
        <v>203</v>
      </c>
      <c r="B40" s="17" t="s">
        <v>211</v>
      </c>
      <c r="C40" s="16" t="s">
        <v>215</v>
      </c>
      <c r="D40" s="11"/>
      <c r="E40" s="11"/>
      <c r="F40" s="11"/>
      <c r="G40" s="11"/>
      <c r="H40" s="11"/>
      <c r="I40" s="11"/>
      <c r="J40" s="11"/>
      <c r="K40" s="11"/>
      <c r="L40" s="13"/>
      <c r="M40" s="13"/>
      <c r="N40" s="13"/>
      <c r="O40" s="13"/>
    </row>
    <row r="41" spans="1:15" ht="46.5">
      <c r="A41" s="14" t="s">
        <v>204</v>
      </c>
      <c r="B41" s="17" t="s">
        <v>210</v>
      </c>
      <c r="C41" s="16" t="s">
        <v>217</v>
      </c>
      <c r="D41" s="11"/>
      <c r="E41" s="11"/>
      <c r="F41" s="11"/>
      <c r="G41" s="11"/>
      <c r="H41" s="11"/>
      <c r="I41" s="11"/>
      <c r="J41" s="11"/>
      <c r="K41" s="11"/>
      <c r="L41" s="13"/>
      <c r="M41" s="13"/>
      <c r="N41" s="13"/>
      <c r="O41" s="13"/>
    </row>
    <row r="42" spans="1:15" ht="46.5">
      <c r="A42" s="14" t="s">
        <v>205</v>
      </c>
      <c r="B42" s="17" t="s">
        <v>212</v>
      </c>
      <c r="C42" s="16" t="s">
        <v>217</v>
      </c>
      <c r="D42" s="11"/>
      <c r="E42" s="11"/>
      <c r="F42" s="11"/>
      <c r="G42" s="11"/>
      <c r="H42" s="11"/>
      <c r="I42" s="11"/>
      <c r="J42" s="11"/>
      <c r="K42" s="11"/>
      <c r="L42" s="13"/>
      <c r="M42" s="13"/>
      <c r="N42" s="13"/>
      <c r="O42" s="13"/>
    </row>
    <row r="43" spans="1:15" ht="23.25">
      <c r="A43" s="14" t="s">
        <v>206</v>
      </c>
      <c r="B43" s="17" t="s">
        <v>213</v>
      </c>
      <c r="C43" s="16" t="s">
        <v>217</v>
      </c>
      <c r="D43" s="11"/>
      <c r="E43" s="11"/>
      <c r="F43" s="11"/>
      <c r="G43" s="11"/>
      <c r="H43" s="11"/>
      <c r="I43" s="11"/>
      <c r="J43" s="11"/>
      <c r="K43" s="11"/>
      <c r="L43" s="13"/>
      <c r="M43" s="13"/>
      <c r="N43" s="13"/>
      <c r="O43" s="13"/>
    </row>
    <row r="44" spans="1:15" ht="46.5">
      <c r="A44" s="14" t="s">
        <v>219</v>
      </c>
      <c r="B44" s="17" t="s">
        <v>214</v>
      </c>
      <c r="C44" s="16" t="s">
        <v>30</v>
      </c>
      <c r="D44" s="11"/>
      <c r="E44" s="11"/>
      <c r="F44" s="11"/>
      <c r="G44" s="11"/>
      <c r="H44" s="11"/>
      <c r="I44" s="11"/>
      <c r="J44" s="11"/>
      <c r="K44" s="11"/>
      <c r="L44" s="13"/>
      <c r="M44" s="13"/>
      <c r="N44" s="13"/>
      <c r="O44" s="13"/>
    </row>
    <row r="45" spans="1:15" s="34" customFormat="1" ht="23.25">
      <c r="A45" s="37" t="s">
        <v>128</v>
      </c>
      <c r="B45" s="98" t="s">
        <v>73</v>
      </c>
      <c r="C45" s="91"/>
      <c r="D45" s="11"/>
      <c r="E45" s="11"/>
      <c r="F45" s="11"/>
      <c r="G45" s="11"/>
      <c r="H45" s="11"/>
      <c r="I45" s="11"/>
      <c r="J45" s="11"/>
      <c r="K45" s="11"/>
      <c r="L45" s="38"/>
      <c r="M45" s="38"/>
      <c r="N45" s="38"/>
      <c r="O45" s="38"/>
    </row>
    <row r="46" spans="1:15" ht="46.5">
      <c r="A46" s="14"/>
      <c r="B46" s="17" t="s">
        <v>2</v>
      </c>
      <c r="C46" s="16" t="s">
        <v>15</v>
      </c>
      <c r="D46" s="11">
        <v>764.2</v>
      </c>
      <c r="E46" s="11"/>
      <c r="F46" s="11">
        <v>2138.3</v>
      </c>
      <c r="G46" s="11"/>
      <c r="H46" s="11">
        <v>772.8</v>
      </c>
      <c r="I46" s="43"/>
      <c r="J46" s="11">
        <v>2523.2</v>
      </c>
      <c r="K46" s="11"/>
      <c r="L46" s="70">
        <v>445.5</v>
      </c>
      <c r="M46" s="46"/>
      <c r="N46" s="70">
        <v>2466.2</v>
      </c>
      <c r="O46" s="46"/>
    </row>
    <row r="47" spans="1:15" ht="116.25">
      <c r="A47" s="14" t="s">
        <v>129</v>
      </c>
      <c r="B47" s="19" t="s">
        <v>55</v>
      </c>
      <c r="C47" s="20" t="s">
        <v>59</v>
      </c>
      <c r="D47" s="11">
        <v>106.5</v>
      </c>
      <c r="E47" s="11"/>
      <c r="F47" s="11">
        <v>110.8</v>
      </c>
      <c r="G47" s="11"/>
      <c r="H47" s="43">
        <v>97.9</v>
      </c>
      <c r="I47" s="11"/>
      <c r="J47" s="11">
        <v>114.2</v>
      </c>
      <c r="K47" s="11"/>
      <c r="L47" s="45">
        <v>52.1</v>
      </c>
      <c r="M47" s="13"/>
      <c r="N47" s="46">
        <v>88.3</v>
      </c>
      <c r="O47" s="70"/>
    </row>
    <row r="48" spans="1:15" s="34" customFormat="1" ht="23.25">
      <c r="A48" s="37" t="s">
        <v>130</v>
      </c>
      <c r="B48" s="90" t="s">
        <v>74</v>
      </c>
      <c r="C48" s="91"/>
      <c r="D48" s="11"/>
      <c r="E48" s="11"/>
      <c r="F48" s="11"/>
      <c r="G48" s="11"/>
      <c r="H48" s="11"/>
      <c r="I48" s="11"/>
      <c r="J48" s="11"/>
      <c r="K48" s="11"/>
      <c r="L48" s="38"/>
      <c r="M48" s="38"/>
      <c r="N48" s="38"/>
      <c r="O48" s="38"/>
    </row>
    <row r="49" spans="1:15" ht="46.5">
      <c r="A49" s="14"/>
      <c r="B49" s="17" t="s">
        <v>2</v>
      </c>
      <c r="C49" s="16" t="s">
        <v>16</v>
      </c>
      <c r="D49" s="11">
        <v>1821.8</v>
      </c>
      <c r="E49" s="11"/>
      <c r="F49" s="11">
        <v>3225.9</v>
      </c>
      <c r="G49" s="11"/>
      <c r="H49" s="11">
        <v>1379.4</v>
      </c>
      <c r="I49" s="11"/>
      <c r="J49" s="11">
        <v>2691</v>
      </c>
      <c r="K49" s="11"/>
      <c r="L49" s="70">
        <v>1783.8</v>
      </c>
      <c r="M49" s="70"/>
      <c r="N49" s="70">
        <v>2844.4</v>
      </c>
      <c r="O49" s="70"/>
    </row>
    <row r="50" spans="1:15" ht="69.75">
      <c r="A50" s="14" t="s">
        <v>131</v>
      </c>
      <c r="B50" s="19" t="s">
        <v>55</v>
      </c>
      <c r="C50" s="20" t="s">
        <v>228</v>
      </c>
      <c r="D50" s="11">
        <v>71.9</v>
      </c>
      <c r="E50" s="11"/>
      <c r="F50" s="11">
        <v>88</v>
      </c>
      <c r="G50" s="11"/>
      <c r="H50" s="11">
        <v>51.9</v>
      </c>
      <c r="I50" s="11"/>
      <c r="J50" s="11">
        <v>80.6</v>
      </c>
      <c r="K50" s="11"/>
      <c r="L50" s="70">
        <v>120.9</v>
      </c>
      <c r="M50" s="70"/>
      <c r="N50" s="70">
        <v>100</v>
      </c>
      <c r="O50" s="70"/>
    </row>
    <row r="51" spans="1:15" ht="23.25">
      <c r="A51" s="12" t="s">
        <v>132</v>
      </c>
      <c r="B51" s="96" t="s">
        <v>75</v>
      </c>
      <c r="C51" s="97"/>
      <c r="D51" s="11"/>
      <c r="E51" s="11"/>
      <c r="F51" s="11"/>
      <c r="G51" s="11"/>
      <c r="H51" s="11"/>
      <c r="I51" s="11"/>
      <c r="J51" s="11"/>
      <c r="K51" s="11"/>
      <c r="L51" s="13"/>
      <c r="M51" s="13"/>
      <c r="N51" s="13"/>
      <c r="O51" s="13"/>
    </row>
    <row r="52" spans="1:15" ht="46.5">
      <c r="A52" s="14"/>
      <c r="B52" s="17" t="s">
        <v>2</v>
      </c>
      <c r="C52" s="16" t="s">
        <v>16</v>
      </c>
      <c r="D52" s="72">
        <v>3427.57</v>
      </c>
      <c r="E52" s="72"/>
      <c r="F52" s="72">
        <v>5034.84</v>
      </c>
      <c r="G52" s="72"/>
      <c r="H52" s="73">
        <v>3759.64</v>
      </c>
      <c r="I52" s="74"/>
      <c r="J52" s="72">
        <v>5295.5</v>
      </c>
      <c r="K52" s="72"/>
      <c r="L52" s="73">
        <v>6022.43</v>
      </c>
      <c r="M52" s="74"/>
      <c r="N52" s="73">
        <v>8029.9</v>
      </c>
      <c r="O52" s="13"/>
    </row>
    <row r="53" spans="1:15" ht="69.75">
      <c r="A53" s="14" t="s">
        <v>133</v>
      </c>
      <c r="B53" s="19" t="s">
        <v>55</v>
      </c>
      <c r="C53" s="20" t="s">
        <v>228</v>
      </c>
      <c r="D53" s="72">
        <v>107.04011469524251</v>
      </c>
      <c r="E53" s="72"/>
      <c r="F53" s="72">
        <v>104.8</v>
      </c>
      <c r="G53" s="72"/>
      <c r="H53" s="75">
        <v>104.22672440435312</v>
      </c>
      <c r="I53" s="75"/>
      <c r="J53" s="72">
        <v>105.2</v>
      </c>
      <c r="K53" s="72"/>
      <c r="L53" s="75">
        <v>139.77866285255527</v>
      </c>
      <c r="M53" s="75"/>
      <c r="N53" s="75">
        <v>131.1</v>
      </c>
      <c r="O53" s="13"/>
    </row>
    <row r="54" spans="1:15" ht="23.25">
      <c r="A54" s="12" t="s">
        <v>134</v>
      </c>
      <c r="B54" s="96" t="s">
        <v>76</v>
      </c>
      <c r="C54" s="97"/>
      <c r="D54" s="11"/>
      <c r="E54" s="11"/>
      <c r="F54" s="11"/>
      <c r="G54" s="11"/>
      <c r="H54" s="11"/>
      <c r="I54" s="11"/>
      <c r="J54" s="11"/>
      <c r="K54" s="11"/>
      <c r="L54" s="13"/>
      <c r="M54" s="13"/>
      <c r="N54" s="13"/>
      <c r="O54" s="13"/>
    </row>
    <row r="55" spans="1:15" ht="46.5">
      <c r="A55" s="14"/>
      <c r="B55" s="17" t="s">
        <v>2</v>
      </c>
      <c r="C55" s="16" t="s">
        <v>16</v>
      </c>
      <c r="D55" s="72">
        <v>1631.2</v>
      </c>
      <c r="E55" s="72"/>
      <c r="F55" s="72">
        <v>2114.1</v>
      </c>
      <c r="G55" s="72"/>
      <c r="H55" s="75">
        <v>1753.6</v>
      </c>
      <c r="I55" s="75"/>
      <c r="J55" s="72">
        <v>2311.5</v>
      </c>
      <c r="K55" s="72"/>
      <c r="L55" s="75">
        <v>2014.18</v>
      </c>
      <c r="M55" s="75"/>
      <c r="N55" s="75">
        <v>2549.3</v>
      </c>
      <c r="O55" s="13"/>
    </row>
    <row r="56" spans="1:15" ht="69.75">
      <c r="A56" s="14" t="s">
        <v>135</v>
      </c>
      <c r="B56" s="19" t="s">
        <v>55</v>
      </c>
      <c r="C56" s="20" t="s">
        <v>228</v>
      </c>
      <c r="D56" s="72">
        <v>103.8</v>
      </c>
      <c r="E56" s="72"/>
      <c r="F56" s="72">
        <v>102.1</v>
      </c>
      <c r="G56" s="72"/>
      <c r="H56" s="75">
        <v>101</v>
      </c>
      <c r="I56" s="75"/>
      <c r="J56" s="72">
        <v>102.6</v>
      </c>
      <c r="K56" s="72"/>
      <c r="L56" s="75">
        <v>100.2</v>
      </c>
      <c r="M56" s="75"/>
      <c r="N56" s="75">
        <v>99</v>
      </c>
      <c r="O56" s="13"/>
    </row>
    <row r="57" spans="1:15" s="34" customFormat="1" ht="23.25">
      <c r="A57" s="37" t="s">
        <v>136</v>
      </c>
      <c r="B57" s="100" t="s">
        <v>17</v>
      </c>
      <c r="C57" s="101"/>
      <c r="D57" s="11"/>
      <c r="E57" s="11"/>
      <c r="F57" s="11"/>
      <c r="G57" s="11"/>
      <c r="H57" s="11"/>
      <c r="I57" s="11"/>
      <c r="J57" s="11"/>
      <c r="K57" s="11"/>
      <c r="L57" s="38"/>
      <c r="M57" s="38"/>
      <c r="N57" s="38"/>
      <c r="O57" s="38"/>
    </row>
    <row r="58" spans="1:15" ht="46.5">
      <c r="A58" s="14"/>
      <c r="B58" s="17" t="s">
        <v>2</v>
      </c>
      <c r="C58" s="16" t="s">
        <v>3</v>
      </c>
      <c r="D58" s="11">
        <v>101.8</v>
      </c>
      <c r="E58" s="11"/>
      <c r="F58" s="11">
        <v>151.7</v>
      </c>
      <c r="G58" s="11"/>
      <c r="H58" s="11">
        <v>116.8</v>
      </c>
      <c r="I58" s="11"/>
      <c r="J58" s="11">
        <v>159.9</v>
      </c>
      <c r="K58" s="11"/>
      <c r="L58" s="66">
        <v>154.2</v>
      </c>
      <c r="M58" s="67"/>
      <c r="N58" s="10">
        <v>197.6</v>
      </c>
      <c r="O58" s="59"/>
    </row>
    <row r="59" spans="1:15" ht="69.75">
      <c r="A59" s="14" t="s">
        <v>137</v>
      </c>
      <c r="B59" s="17" t="s">
        <v>85</v>
      </c>
      <c r="C59" s="16" t="s">
        <v>57</v>
      </c>
      <c r="D59" s="11">
        <v>109</v>
      </c>
      <c r="E59" s="11"/>
      <c r="F59" s="11">
        <v>113.4</v>
      </c>
      <c r="G59" s="11"/>
      <c r="H59" s="11">
        <v>105.8</v>
      </c>
      <c r="I59" s="11"/>
      <c r="J59" s="11">
        <v>92.2</v>
      </c>
      <c r="K59" s="11"/>
      <c r="L59" s="59">
        <v>128.2</v>
      </c>
      <c r="M59" s="69"/>
      <c r="N59" s="59">
        <v>120</v>
      </c>
      <c r="O59" s="68"/>
    </row>
    <row r="60" spans="1:15" ht="46.5">
      <c r="A60" s="14" t="s">
        <v>138</v>
      </c>
      <c r="B60" s="17" t="s">
        <v>18</v>
      </c>
      <c r="C60" s="16" t="s">
        <v>19</v>
      </c>
      <c r="D60" s="11">
        <v>1.129</v>
      </c>
      <c r="E60" s="11">
        <v>120.4</v>
      </c>
      <c r="F60" s="11">
        <v>1.563</v>
      </c>
      <c r="G60" s="11">
        <v>120.5</v>
      </c>
      <c r="H60" s="11">
        <v>1.167</v>
      </c>
      <c r="I60" s="11">
        <v>103.4</v>
      </c>
      <c r="J60" s="11">
        <v>1.669</v>
      </c>
      <c r="K60" s="11">
        <v>106.8</v>
      </c>
      <c r="L60" s="66">
        <v>1.643</v>
      </c>
      <c r="M60" s="46">
        <f>SUM(L60/H60*100)</f>
        <v>140.78834618680375</v>
      </c>
      <c r="N60" s="50">
        <v>2.1</v>
      </c>
      <c r="O60" s="59">
        <f>N60/J60*100</f>
        <v>125.82384661473938</v>
      </c>
    </row>
    <row r="61" spans="1:15" ht="23.25">
      <c r="A61" s="14" t="s">
        <v>139</v>
      </c>
      <c r="B61" s="17" t="s">
        <v>20</v>
      </c>
      <c r="C61" s="16" t="s">
        <v>19</v>
      </c>
      <c r="D61" s="11">
        <v>0.991</v>
      </c>
      <c r="E61" s="11">
        <v>135</v>
      </c>
      <c r="F61" s="11">
        <v>1.302</v>
      </c>
      <c r="G61" s="11">
        <v>139</v>
      </c>
      <c r="H61" s="11">
        <v>1.15</v>
      </c>
      <c r="I61" s="11">
        <v>116</v>
      </c>
      <c r="J61" s="11">
        <v>1.507</v>
      </c>
      <c r="K61" s="11">
        <v>115.7</v>
      </c>
      <c r="L61" s="66">
        <v>1.277</v>
      </c>
      <c r="M61" s="46">
        <f>SUM(L61/H61*100)</f>
        <v>111.04347826086958</v>
      </c>
      <c r="N61" s="71">
        <v>1.55</v>
      </c>
      <c r="O61" s="59">
        <f>N61/J61*100</f>
        <v>102.85335102853352</v>
      </c>
    </row>
    <row r="62" spans="1:15" ht="23.25">
      <c r="A62" s="14" t="s">
        <v>140</v>
      </c>
      <c r="B62" s="17" t="s">
        <v>21</v>
      </c>
      <c r="C62" s="16" t="s">
        <v>22</v>
      </c>
      <c r="D62" s="11"/>
      <c r="E62" s="11"/>
      <c r="F62" s="11"/>
      <c r="G62" s="11"/>
      <c r="H62" s="11"/>
      <c r="I62" s="11"/>
      <c r="J62" s="11"/>
      <c r="K62" s="11"/>
      <c r="L62" s="66"/>
      <c r="M62" s="50"/>
      <c r="N62" s="50"/>
      <c r="O62" s="50"/>
    </row>
    <row r="63" spans="1:15" ht="23.25">
      <c r="A63" s="14" t="s">
        <v>141</v>
      </c>
      <c r="B63" s="17" t="s">
        <v>23</v>
      </c>
      <c r="C63" s="16" t="s">
        <v>19</v>
      </c>
      <c r="D63" s="11"/>
      <c r="E63" s="11"/>
      <c r="F63" s="11"/>
      <c r="G63" s="11"/>
      <c r="H63" s="11"/>
      <c r="I63" s="11"/>
      <c r="J63" s="11"/>
      <c r="K63" s="11"/>
      <c r="L63" s="66"/>
      <c r="M63" s="50"/>
      <c r="N63" s="50"/>
      <c r="O63" s="50"/>
    </row>
    <row r="64" spans="1:15" ht="23.25">
      <c r="A64" s="14" t="s">
        <v>142</v>
      </c>
      <c r="B64" s="17" t="s">
        <v>24</v>
      </c>
      <c r="C64" s="16" t="s">
        <v>19</v>
      </c>
      <c r="D64" s="11">
        <v>0.035</v>
      </c>
      <c r="E64" s="11">
        <v>92.3</v>
      </c>
      <c r="F64" s="11">
        <v>0.036</v>
      </c>
      <c r="G64" s="11">
        <v>90.7</v>
      </c>
      <c r="H64" s="11">
        <v>0.0242</v>
      </c>
      <c r="I64" s="11">
        <v>69.1</v>
      </c>
      <c r="J64" s="11">
        <v>0.025</v>
      </c>
      <c r="K64" s="11">
        <v>69.4</v>
      </c>
      <c r="L64" s="66"/>
      <c r="M64" s="46"/>
      <c r="N64" s="51"/>
      <c r="O64" s="59"/>
    </row>
    <row r="65" spans="1:15" ht="23.25">
      <c r="A65" s="14" t="s">
        <v>143</v>
      </c>
      <c r="B65" s="17" t="s">
        <v>25</v>
      </c>
      <c r="C65" s="16" t="s">
        <v>26</v>
      </c>
      <c r="D65" s="11">
        <v>7.975</v>
      </c>
      <c r="E65" s="11">
        <v>131.3</v>
      </c>
      <c r="F65" s="11">
        <v>7.921</v>
      </c>
      <c r="G65" s="11">
        <v>104.7</v>
      </c>
      <c r="H65" s="11">
        <v>8.616</v>
      </c>
      <c r="I65" s="11">
        <v>108</v>
      </c>
      <c r="J65" s="11">
        <v>9.124</v>
      </c>
      <c r="K65" s="11">
        <v>115.2</v>
      </c>
      <c r="L65" s="66">
        <v>10.155</v>
      </c>
      <c r="M65" s="46">
        <f>SUM(L65/H65*100)</f>
        <v>117.86211699164346</v>
      </c>
      <c r="N65" s="50">
        <f>(443+884+7446+67+33)/1000</f>
        <v>8.873</v>
      </c>
      <c r="O65" s="59">
        <f>N65/J65*100</f>
        <v>97.24901359053045</v>
      </c>
    </row>
    <row r="66" spans="1:15" s="34" customFormat="1" ht="23.25">
      <c r="A66" s="37" t="s">
        <v>144</v>
      </c>
      <c r="B66" s="90" t="s">
        <v>67</v>
      </c>
      <c r="C66" s="91"/>
      <c r="D66" s="11"/>
      <c r="E66" s="11"/>
      <c r="F66" s="11"/>
      <c r="G66" s="11"/>
      <c r="H66" s="11"/>
      <c r="I66" s="11"/>
      <c r="J66" s="11"/>
      <c r="K66" s="11"/>
      <c r="L66" s="38"/>
      <c r="M66" s="38"/>
      <c r="N66" s="38"/>
      <c r="O66" s="38"/>
    </row>
    <row r="67" spans="1:15" s="84" customFormat="1" ht="23.25">
      <c r="A67" s="82" t="s">
        <v>145</v>
      </c>
      <c r="B67" s="83" t="s">
        <v>61</v>
      </c>
      <c r="C67" s="83" t="s">
        <v>63</v>
      </c>
      <c r="D67" s="11">
        <v>191.3</v>
      </c>
      <c r="E67" s="11">
        <v>115.1</v>
      </c>
      <c r="F67" s="11">
        <v>2557.5</v>
      </c>
      <c r="G67" s="11">
        <v>113.8</v>
      </c>
      <c r="H67" s="11">
        <v>1855.4</v>
      </c>
      <c r="I67" s="11">
        <v>97.6</v>
      </c>
      <c r="J67" s="11">
        <v>2492.2</v>
      </c>
      <c r="K67" s="11">
        <v>97.4</v>
      </c>
      <c r="L67" s="66">
        <v>1860.3</v>
      </c>
      <c r="M67" s="67">
        <f>L67/H67*100</f>
        <v>100.26409399590383</v>
      </c>
      <c r="N67" s="66">
        <v>2500</v>
      </c>
      <c r="O67" s="67">
        <f>N67/J67*100</f>
        <v>100.31297648663833</v>
      </c>
    </row>
    <row r="68" spans="1:15" ht="46.5">
      <c r="A68" s="14" t="s">
        <v>146</v>
      </c>
      <c r="B68" s="21" t="s">
        <v>70</v>
      </c>
      <c r="C68" s="22" t="s">
        <v>63</v>
      </c>
      <c r="D68" s="11">
        <v>508</v>
      </c>
      <c r="E68" s="11">
        <v>94.6</v>
      </c>
      <c r="F68" s="11">
        <v>593</v>
      </c>
      <c r="G68" s="11">
        <v>73.8</v>
      </c>
      <c r="H68" s="11">
        <v>599</v>
      </c>
      <c r="I68" s="43">
        <f>H68/D68*100</f>
        <v>117.91338582677164</v>
      </c>
      <c r="J68" s="11">
        <v>791</v>
      </c>
      <c r="K68" s="11">
        <v>133.4</v>
      </c>
      <c r="L68" s="70">
        <v>613</v>
      </c>
      <c r="M68" s="67">
        <f>L68/H68*100</f>
        <v>102.3372287145242</v>
      </c>
      <c r="N68" s="70">
        <v>810</v>
      </c>
      <c r="O68" s="67">
        <f>N68/J68*100</f>
        <v>102.40202275600505</v>
      </c>
    </row>
    <row r="69" spans="1:15" s="84" customFormat="1" ht="23.25">
      <c r="A69" s="82" t="s">
        <v>147</v>
      </c>
      <c r="B69" s="83" t="s">
        <v>62</v>
      </c>
      <c r="C69" s="83" t="s">
        <v>63</v>
      </c>
      <c r="D69" s="11"/>
      <c r="E69" s="11"/>
      <c r="F69" s="11"/>
      <c r="G69" s="11"/>
      <c r="H69" s="11"/>
      <c r="I69" s="11"/>
      <c r="J69" s="11"/>
      <c r="K69" s="11"/>
      <c r="L69" s="66">
        <v>5</v>
      </c>
      <c r="M69" s="66"/>
      <c r="N69" s="66"/>
      <c r="O69" s="66"/>
    </row>
    <row r="70" spans="1:15" s="34" customFormat="1" ht="23.25">
      <c r="A70" s="37" t="s">
        <v>251</v>
      </c>
      <c r="B70" s="98" t="s">
        <v>27</v>
      </c>
      <c r="C70" s="91"/>
      <c r="D70" s="11"/>
      <c r="E70" s="11"/>
      <c r="F70" s="11"/>
      <c r="G70" s="11"/>
      <c r="H70" s="11"/>
      <c r="I70" s="11"/>
      <c r="J70" s="11"/>
      <c r="K70" s="11"/>
      <c r="L70" s="38"/>
      <c r="M70" s="38"/>
      <c r="N70" s="38"/>
      <c r="O70" s="38"/>
    </row>
    <row r="71" spans="1:15" ht="46.5">
      <c r="A71" s="81" t="s">
        <v>148</v>
      </c>
      <c r="B71" s="23" t="s">
        <v>28</v>
      </c>
      <c r="C71" s="24" t="s">
        <v>16</v>
      </c>
      <c r="D71" s="11">
        <v>2304.2</v>
      </c>
      <c r="E71" s="11">
        <v>96.8</v>
      </c>
      <c r="F71" s="43">
        <v>3805</v>
      </c>
      <c r="G71" s="11">
        <v>100.5</v>
      </c>
      <c r="H71" s="11">
        <v>1914.4</v>
      </c>
      <c r="I71" s="11">
        <v>83.1</v>
      </c>
      <c r="J71" s="11">
        <v>3195.8</v>
      </c>
      <c r="K71" s="11">
        <v>84</v>
      </c>
      <c r="L71" s="66">
        <v>2251.9</v>
      </c>
      <c r="M71" s="66">
        <v>117.6</v>
      </c>
      <c r="N71" s="66">
        <v>3429.5</v>
      </c>
      <c r="O71" s="67">
        <f>SUM(N71/J71*100)</f>
        <v>107.31272294887037</v>
      </c>
    </row>
    <row r="72" spans="1:15" ht="93">
      <c r="A72" s="81" t="s">
        <v>149</v>
      </c>
      <c r="B72" s="23" t="s">
        <v>64</v>
      </c>
      <c r="C72" s="24" t="s">
        <v>16</v>
      </c>
      <c r="D72" s="11">
        <v>1261.9</v>
      </c>
      <c r="E72" s="11">
        <v>78.1</v>
      </c>
      <c r="F72" s="11">
        <v>2386.9</v>
      </c>
      <c r="G72" s="11">
        <v>88.7</v>
      </c>
      <c r="H72" s="11">
        <v>1157.5</v>
      </c>
      <c r="I72" s="11">
        <v>121.8</v>
      </c>
      <c r="J72" s="11">
        <v>2156.9</v>
      </c>
      <c r="K72" s="11">
        <v>90.4</v>
      </c>
      <c r="L72" s="66">
        <v>1500.2</v>
      </c>
      <c r="M72" s="66">
        <v>129.6</v>
      </c>
      <c r="N72" s="66">
        <v>2465.7</v>
      </c>
      <c r="O72" s="67">
        <f>SUM(N72/J72*100)</f>
        <v>114.31684361815569</v>
      </c>
    </row>
    <row r="73" spans="1:15" ht="46.5">
      <c r="A73" s="81" t="s">
        <v>150</v>
      </c>
      <c r="B73" s="23" t="s">
        <v>29</v>
      </c>
      <c r="C73" s="24" t="s">
        <v>16</v>
      </c>
      <c r="D73" s="11">
        <v>2514.2</v>
      </c>
      <c r="E73" s="11">
        <v>106.4</v>
      </c>
      <c r="F73" s="43">
        <v>4085</v>
      </c>
      <c r="G73" s="11">
        <v>107.8</v>
      </c>
      <c r="H73" s="11">
        <v>1993.2</v>
      </c>
      <c r="I73" s="11">
        <v>79.3</v>
      </c>
      <c r="J73" s="11">
        <v>3423.2</v>
      </c>
      <c r="K73" s="11">
        <v>83.8</v>
      </c>
      <c r="L73" s="66">
        <v>2146.1</v>
      </c>
      <c r="M73" s="66">
        <v>107.7</v>
      </c>
      <c r="N73" s="66">
        <v>3530.4</v>
      </c>
      <c r="O73" s="67">
        <f>SUM(N73/J73*100)</f>
        <v>103.13157279738256</v>
      </c>
    </row>
    <row r="74" spans="1:15" ht="46.5">
      <c r="A74" s="14" t="s">
        <v>151</v>
      </c>
      <c r="B74" s="17" t="s">
        <v>245</v>
      </c>
      <c r="C74" s="16" t="s">
        <v>16</v>
      </c>
      <c r="D74" s="11">
        <v>5398.3</v>
      </c>
      <c r="E74" s="43">
        <v>72</v>
      </c>
      <c r="F74" s="11">
        <v>3498.7</v>
      </c>
      <c r="G74" s="11">
        <v>101.2</v>
      </c>
      <c r="H74" s="11">
        <v>6523.7</v>
      </c>
      <c r="I74" s="43">
        <f>SUM(H74/D74*100)</f>
        <v>120.84730378081987</v>
      </c>
      <c r="J74" s="11">
        <v>2270.1</v>
      </c>
      <c r="K74" s="11">
        <v>64.9</v>
      </c>
      <c r="L74" s="44">
        <v>11632.9</v>
      </c>
      <c r="M74" s="45">
        <f>SUM(L74/H74*100)</f>
        <v>178.31751919922743</v>
      </c>
      <c r="N74" s="13"/>
      <c r="O74" s="13"/>
    </row>
    <row r="75" spans="1:15" ht="23.25">
      <c r="A75" s="14" t="s">
        <v>152</v>
      </c>
      <c r="B75" s="17" t="s">
        <v>246</v>
      </c>
      <c r="C75" s="16" t="s">
        <v>16</v>
      </c>
      <c r="D75" s="11">
        <v>34617.2</v>
      </c>
      <c r="E75" s="11">
        <v>65.1</v>
      </c>
      <c r="F75" s="11">
        <v>35977.9</v>
      </c>
      <c r="G75" s="11">
        <v>86.2</v>
      </c>
      <c r="H75" s="11">
        <v>31252.3</v>
      </c>
      <c r="I75" s="43">
        <f>SUM(H75/D75*100)</f>
        <v>90.27968755416383</v>
      </c>
      <c r="J75" s="11">
        <v>40411.8</v>
      </c>
      <c r="K75" s="11">
        <v>112.3</v>
      </c>
      <c r="L75" s="45">
        <v>36332</v>
      </c>
      <c r="M75" s="45">
        <f>SUM(L75/H75*100)</f>
        <v>116.25384371710243</v>
      </c>
      <c r="N75" s="13"/>
      <c r="O75" s="13"/>
    </row>
    <row r="76" spans="1:15" ht="23.25">
      <c r="A76" s="14" t="s">
        <v>153</v>
      </c>
      <c r="B76" s="17" t="s">
        <v>99</v>
      </c>
      <c r="C76" s="16" t="s">
        <v>16</v>
      </c>
      <c r="D76" s="11">
        <v>1227.8</v>
      </c>
      <c r="E76" s="11">
        <v>65.3</v>
      </c>
      <c r="F76" s="11">
        <v>652.8</v>
      </c>
      <c r="G76" s="11">
        <v>64.5</v>
      </c>
      <c r="H76" s="11">
        <v>528.2</v>
      </c>
      <c r="I76" s="43">
        <f>SUM(H76/D76*100)</f>
        <v>43.020035836455456</v>
      </c>
      <c r="J76" s="11">
        <v>3290.3</v>
      </c>
      <c r="K76" s="11">
        <v>504</v>
      </c>
      <c r="L76" s="44">
        <v>2412.6</v>
      </c>
      <c r="M76" s="45">
        <f>SUM(L76/H76*100)</f>
        <v>456.75880348352894</v>
      </c>
      <c r="N76" s="13"/>
      <c r="O76" s="13"/>
    </row>
    <row r="77" spans="1:15" ht="23.25">
      <c r="A77" s="14" t="s">
        <v>154</v>
      </c>
      <c r="B77" s="17" t="s">
        <v>247</v>
      </c>
      <c r="C77" s="16" t="s">
        <v>16</v>
      </c>
      <c r="D77" s="11">
        <v>44040.5</v>
      </c>
      <c r="E77" s="43">
        <v>95</v>
      </c>
      <c r="F77" s="11">
        <v>44008.1</v>
      </c>
      <c r="G77" s="11">
        <v>92.2</v>
      </c>
      <c r="H77" s="11">
        <v>43427.5</v>
      </c>
      <c r="I77" s="43">
        <f>SUM(H77/D77*100)</f>
        <v>98.60809936308625</v>
      </c>
      <c r="J77" s="11">
        <v>47961.5</v>
      </c>
      <c r="K77" s="11">
        <v>109</v>
      </c>
      <c r="L77" s="44">
        <v>50564.1</v>
      </c>
      <c r="M77" s="45">
        <f>SUM(L77/H77*100)</f>
        <v>116.43336595475218</v>
      </c>
      <c r="N77" s="13"/>
      <c r="O77" s="13"/>
    </row>
    <row r="78" spans="1:15" ht="23.25">
      <c r="A78" s="14" t="s">
        <v>155</v>
      </c>
      <c r="B78" s="17" t="s">
        <v>99</v>
      </c>
      <c r="C78" s="16" t="s">
        <v>16</v>
      </c>
      <c r="D78" s="11">
        <v>15977.8</v>
      </c>
      <c r="E78" s="11">
        <v>111.8</v>
      </c>
      <c r="F78" s="11">
        <v>11997.4</v>
      </c>
      <c r="G78" s="11">
        <v>98.8</v>
      </c>
      <c r="H78" s="11">
        <v>18652.7</v>
      </c>
      <c r="I78" s="43">
        <f>SUM(H78/D78*100)</f>
        <v>116.74135362815908</v>
      </c>
      <c r="J78" s="11">
        <v>18483.6</v>
      </c>
      <c r="K78" s="11">
        <v>154.1</v>
      </c>
      <c r="L78" s="44">
        <v>23612.6</v>
      </c>
      <c r="M78" s="45">
        <f>SUM(L78/H78*100)</f>
        <v>126.59078846494072</v>
      </c>
      <c r="N78" s="13"/>
      <c r="O78" s="13"/>
    </row>
    <row r="79" spans="1:15" s="34" customFormat="1" ht="23.25">
      <c r="A79" s="37" t="s">
        <v>156</v>
      </c>
      <c r="B79" s="98" t="s">
        <v>227</v>
      </c>
      <c r="C79" s="91"/>
      <c r="D79" s="11"/>
      <c r="E79" s="11"/>
      <c r="F79" s="11"/>
      <c r="G79" s="11"/>
      <c r="H79" s="11"/>
      <c r="I79" s="11"/>
      <c r="J79" s="11"/>
      <c r="K79" s="11"/>
      <c r="L79" s="38"/>
      <c r="M79" s="38"/>
      <c r="N79" s="38"/>
      <c r="O79" s="38"/>
    </row>
    <row r="80" spans="1:15" ht="46.5">
      <c r="A80" s="14" t="s">
        <v>157</v>
      </c>
      <c r="B80" s="17" t="s">
        <v>48</v>
      </c>
      <c r="C80" s="16" t="s">
        <v>30</v>
      </c>
      <c r="D80" s="11">
        <v>22.6</v>
      </c>
      <c r="E80" s="11" t="s">
        <v>244</v>
      </c>
      <c r="F80" s="11">
        <v>41.2</v>
      </c>
      <c r="G80" s="11">
        <v>174.6</v>
      </c>
      <c r="H80" s="11">
        <v>15.4</v>
      </c>
      <c r="I80" s="11">
        <v>68.3</v>
      </c>
      <c r="J80" s="11">
        <v>37.4</v>
      </c>
      <c r="K80" s="11">
        <v>90.8</v>
      </c>
      <c r="L80" s="70">
        <v>16.5</v>
      </c>
      <c r="M80" s="46">
        <f>SUM(L80/H80*100)</f>
        <v>107.14285714285714</v>
      </c>
      <c r="N80" s="70">
        <v>39.1</v>
      </c>
      <c r="O80" s="46">
        <f>SUM(N80/J80*100)</f>
        <v>104.54545454545456</v>
      </c>
    </row>
    <row r="81" spans="1:15" ht="23.25">
      <c r="A81" s="14" t="s">
        <v>158</v>
      </c>
      <c r="B81" s="17" t="s">
        <v>31</v>
      </c>
      <c r="C81" s="16" t="s">
        <v>32</v>
      </c>
      <c r="D81" s="11"/>
      <c r="E81" s="11"/>
      <c r="F81" s="11"/>
      <c r="G81" s="11"/>
      <c r="H81" s="11"/>
      <c r="I81" s="11"/>
      <c r="J81" s="11"/>
      <c r="K81" s="11"/>
      <c r="L81" s="13"/>
      <c r="M81" s="13"/>
      <c r="N81" s="13"/>
      <c r="O81" s="13"/>
    </row>
    <row r="82" spans="1:15" ht="46.5">
      <c r="A82" s="14" t="s">
        <v>159</v>
      </c>
      <c r="B82" s="17" t="s">
        <v>33</v>
      </c>
      <c r="C82" s="16" t="s">
        <v>34</v>
      </c>
      <c r="D82" s="11">
        <v>140</v>
      </c>
      <c r="E82" s="11"/>
      <c r="F82" s="11">
        <v>140</v>
      </c>
      <c r="G82" s="11"/>
      <c r="H82" s="11"/>
      <c r="I82" s="11"/>
      <c r="J82" s="11"/>
      <c r="K82" s="11"/>
      <c r="L82" s="70">
        <v>300</v>
      </c>
      <c r="M82" s="13"/>
      <c r="N82" s="70">
        <v>300</v>
      </c>
      <c r="O82" s="13"/>
    </row>
    <row r="83" spans="1:15" ht="46.5">
      <c r="A83" s="14" t="s">
        <v>160</v>
      </c>
      <c r="B83" s="17" t="s">
        <v>35</v>
      </c>
      <c r="C83" s="16" t="s">
        <v>36</v>
      </c>
      <c r="D83" s="11"/>
      <c r="E83" s="11"/>
      <c r="F83" s="11"/>
      <c r="G83" s="11"/>
      <c r="H83" s="11"/>
      <c r="I83" s="11"/>
      <c r="J83" s="11"/>
      <c r="K83" s="11"/>
      <c r="L83" s="13"/>
      <c r="M83" s="13"/>
      <c r="N83" s="13"/>
      <c r="O83" s="13"/>
    </row>
    <row r="84" spans="1:15" ht="23.25">
      <c r="A84" s="14" t="s">
        <v>161</v>
      </c>
      <c r="B84" s="17" t="s">
        <v>37</v>
      </c>
      <c r="C84" s="16" t="s">
        <v>38</v>
      </c>
      <c r="D84" s="11"/>
      <c r="E84" s="11"/>
      <c r="F84" s="11"/>
      <c r="G84" s="11"/>
      <c r="H84" s="11"/>
      <c r="I84" s="11"/>
      <c r="J84" s="11"/>
      <c r="K84" s="11"/>
      <c r="L84" s="13"/>
      <c r="M84" s="13"/>
      <c r="N84" s="13"/>
      <c r="O84" s="13"/>
    </row>
    <row r="85" spans="1:15" s="34" customFormat="1" ht="23.25">
      <c r="A85" s="37" t="s">
        <v>162</v>
      </c>
      <c r="B85" s="98" t="s">
        <v>71</v>
      </c>
      <c r="C85" s="91"/>
      <c r="D85" s="11"/>
      <c r="E85" s="11"/>
      <c r="F85" s="11"/>
      <c r="G85" s="11"/>
      <c r="H85" s="11"/>
      <c r="I85" s="11"/>
      <c r="J85" s="11"/>
      <c r="K85" s="11"/>
      <c r="L85" s="38"/>
      <c r="M85" s="38"/>
      <c r="N85" s="38"/>
      <c r="O85" s="38"/>
    </row>
    <row r="86" spans="1:15" ht="69.75">
      <c r="A86" s="14" t="s">
        <v>163</v>
      </c>
      <c r="B86" s="23" t="s">
        <v>81</v>
      </c>
      <c r="C86" s="16" t="s">
        <v>49</v>
      </c>
      <c r="D86" s="11">
        <v>8</v>
      </c>
      <c r="E86" s="11">
        <v>114.3</v>
      </c>
      <c r="F86" s="11">
        <v>8</v>
      </c>
      <c r="G86" s="11">
        <v>114.3</v>
      </c>
      <c r="H86" s="11">
        <v>10</v>
      </c>
      <c r="I86" s="11">
        <v>125</v>
      </c>
      <c r="J86" s="11">
        <v>10</v>
      </c>
      <c r="K86" s="11">
        <v>125</v>
      </c>
      <c r="L86" s="70">
        <v>10</v>
      </c>
      <c r="M86" s="46">
        <f>L86/H86*100</f>
        <v>100</v>
      </c>
      <c r="N86" s="70">
        <v>10</v>
      </c>
      <c r="O86" s="46">
        <f>N86/J86*100</f>
        <v>100</v>
      </c>
    </row>
    <row r="87" spans="1:15" ht="46.5">
      <c r="A87" s="14" t="s">
        <v>164</v>
      </c>
      <c r="B87" s="25" t="s">
        <v>82</v>
      </c>
      <c r="C87" s="16" t="s">
        <v>49</v>
      </c>
      <c r="D87" s="11">
        <v>5</v>
      </c>
      <c r="E87" s="11">
        <v>125</v>
      </c>
      <c r="F87" s="11">
        <v>5</v>
      </c>
      <c r="G87" s="11">
        <v>125</v>
      </c>
      <c r="H87" s="11">
        <v>5</v>
      </c>
      <c r="I87" s="11">
        <v>100</v>
      </c>
      <c r="J87" s="11">
        <v>5</v>
      </c>
      <c r="K87" s="11">
        <v>100</v>
      </c>
      <c r="L87" s="70">
        <v>5</v>
      </c>
      <c r="M87" s="46">
        <f aca="true" t="shared" si="4" ref="M87:M97">L87/H87*100</f>
        <v>100</v>
      </c>
      <c r="N87" s="70">
        <v>5</v>
      </c>
      <c r="O87" s="46">
        <f aca="true" t="shared" si="5" ref="O87:O97">N87/J87*100</f>
        <v>100</v>
      </c>
    </row>
    <row r="88" spans="1:15" ht="46.5">
      <c r="A88" s="14" t="s">
        <v>165</v>
      </c>
      <c r="B88" s="26" t="s">
        <v>84</v>
      </c>
      <c r="C88" s="16" t="s">
        <v>49</v>
      </c>
      <c r="D88" s="11">
        <v>4</v>
      </c>
      <c r="E88" s="11">
        <v>133.3</v>
      </c>
      <c r="F88" s="11">
        <v>4</v>
      </c>
      <c r="G88" s="11">
        <v>133.3</v>
      </c>
      <c r="H88" s="11">
        <v>4</v>
      </c>
      <c r="I88" s="11">
        <v>100</v>
      </c>
      <c r="J88" s="11">
        <v>4</v>
      </c>
      <c r="K88" s="11">
        <v>100</v>
      </c>
      <c r="L88" s="70">
        <v>5</v>
      </c>
      <c r="M88" s="46">
        <f t="shared" si="4"/>
        <v>125</v>
      </c>
      <c r="N88" s="70">
        <v>5</v>
      </c>
      <c r="O88" s="46">
        <f t="shared" si="5"/>
        <v>125</v>
      </c>
    </row>
    <row r="89" spans="1:15" ht="46.5">
      <c r="A89" s="14" t="s">
        <v>166</v>
      </c>
      <c r="B89" s="27" t="s">
        <v>83</v>
      </c>
      <c r="C89" s="16" t="s">
        <v>49</v>
      </c>
      <c r="D89" s="11">
        <v>3</v>
      </c>
      <c r="E89" s="11">
        <v>100</v>
      </c>
      <c r="F89" s="11">
        <v>3</v>
      </c>
      <c r="G89" s="11">
        <v>100</v>
      </c>
      <c r="H89" s="11">
        <v>5</v>
      </c>
      <c r="I89" s="11">
        <v>166.7</v>
      </c>
      <c r="J89" s="11">
        <v>5</v>
      </c>
      <c r="K89" s="11">
        <v>166.7</v>
      </c>
      <c r="L89" s="70">
        <v>5</v>
      </c>
      <c r="M89" s="46">
        <f t="shared" si="4"/>
        <v>100</v>
      </c>
      <c r="N89" s="70">
        <v>5</v>
      </c>
      <c r="O89" s="46">
        <f t="shared" si="5"/>
        <v>100</v>
      </c>
    </row>
    <row r="90" spans="1:15" ht="46.5">
      <c r="A90" s="14" t="s">
        <v>167</v>
      </c>
      <c r="B90" s="26" t="s">
        <v>84</v>
      </c>
      <c r="C90" s="16" t="s">
        <v>49</v>
      </c>
      <c r="D90" s="11">
        <v>3</v>
      </c>
      <c r="E90" s="11">
        <v>100</v>
      </c>
      <c r="F90" s="11">
        <v>3</v>
      </c>
      <c r="G90" s="11">
        <v>100</v>
      </c>
      <c r="H90" s="11">
        <v>4</v>
      </c>
      <c r="I90" s="11">
        <v>133.3</v>
      </c>
      <c r="J90" s="11">
        <v>4</v>
      </c>
      <c r="K90" s="11">
        <v>133.3</v>
      </c>
      <c r="L90" s="70">
        <v>4</v>
      </c>
      <c r="M90" s="46">
        <f t="shared" si="4"/>
        <v>100</v>
      </c>
      <c r="N90" s="70">
        <v>4</v>
      </c>
      <c r="O90" s="46">
        <f t="shared" si="5"/>
        <v>100</v>
      </c>
    </row>
    <row r="91" spans="1:15" ht="46.5">
      <c r="A91" s="14" t="s">
        <v>168</v>
      </c>
      <c r="B91" s="17" t="s">
        <v>50</v>
      </c>
      <c r="C91" s="16" t="s">
        <v>7</v>
      </c>
      <c r="D91" s="11">
        <v>100</v>
      </c>
      <c r="E91" s="11">
        <v>100</v>
      </c>
      <c r="F91" s="11">
        <v>100</v>
      </c>
      <c r="G91" s="11">
        <v>100</v>
      </c>
      <c r="H91" s="11">
        <v>100</v>
      </c>
      <c r="I91" s="11">
        <v>100</v>
      </c>
      <c r="J91" s="11">
        <v>100</v>
      </c>
      <c r="K91" s="11">
        <v>100</v>
      </c>
      <c r="L91" s="70">
        <v>100</v>
      </c>
      <c r="M91" s="46">
        <f t="shared" si="4"/>
        <v>100</v>
      </c>
      <c r="N91" s="70">
        <v>100</v>
      </c>
      <c r="O91" s="46">
        <f t="shared" si="5"/>
        <v>100</v>
      </c>
    </row>
    <row r="92" spans="1:15" ht="46.5">
      <c r="A92" s="14" t="s">
        <v>169</v>
      </c>
      <c r="B92" s="17" t="s">
        <v>51</v>
      </c>
      <c r="C92" s="16" t="s">
        <v>3</v>
      </c>
      <c r="D92" s="11">
        <v>361.8</v>
      </c>
      <c r="E92" s="11">
        <v>104.3</v>
      </c>
      <c r="F92" s="11">
        <v>336.7</v>
      </c>
      <c r="G92" s="11">
        <v>108.4</v>
      </c>
      <c r="H92" s="11">
        <v>460</v>
      </c>
      <c r="I92" s="11">
        <v>127.1</v>
      </c>
      <c r="J92" s="11">
        <v>467.3</v>
      </c>
      <c r="K92" s="11">
        <v>138.8</v>
      </c>
      <c r="L92" s="70">
        <v>478.8</v>
      </c>
      <c r="M92" s="46">
        <f t="shared" si="4"/>
        <v>104.08695652173914</v>
      </c>
      <c r="N92" s="70">
        <v>450</v>
      </c>
      <c r="O92" s="46">
        <f t="shared" si="5"/>
        <v>96.29788144660817</v>
      </c>
    </row>
    <row r="93" spans="1:15" ht="69.75">
      <c r="A93" s="14" t="s">
        <v>170</v>
      </c>
      <c r="B93" s="17" t="s">
        <v>52</v>
      </c>
      <c r="C93" s="16" t="s">
        <v>7</v>
      </c>
      <c r="D93" s="11">
        <v>44.6</v>
      </c>
      <c r="E93" s="11"/>
      <c r="F93" s="11">
        <v>54.1</v>
      </c>
      <c r="G93" s="11"/>
      <c r="H93" s="11">
        <v>40.4</v>
      </c>
      <c r="I93" s="11"/>
      <c r="J93" s="11">
        <v>37.7</v>
      </c>
      <c r="K93" s="11"/>
      <c r="L93" s="70">
        <v>30.6</v>
      </c>
      <c r="M93" s="46"/>
      <c r="N93" s="70">
        <v>29.5</v>
      </c>
      <c r="O93" s="46"/>
    </row>
    <row r="94" spans="1:15" ht="69.75">
      <c r="A94" s="14" t="s">
        <v>171</v>
      </c>
      <c r="B94" s="28" t="s">
        <v>65</v>
      </c>
      <c r="C94" s="16" t="s">
        <v>3</v>
      </c>
      <c r="D94" s="11">
        <v>20.4</v>
      </c>
      <c r="E94" s="11">
        <v>94.4</v>
      </c>
      <c r="F94" s="11">
        <v>26.6</v>
      </c>
      <c r="G94" s="11">
        <v>103.1</v>
      </c>
      <c r="H94" s="11">
        <v>17.35</v>
      </c>
      <c r="I94" s="11">
        <v>85</v>
      </c>
      <c r="J94" s="11">
        <v>22.73</v>
      </c>
      <c r="K94" s="11">
        <v>85.5</v>
      </c>
      <c r="L94" s="70">
        <v>14.88</v>
      </c>
      <c r="M94" s="46">
        <f t="shared" si="4"/>
        <v>85.76368876080691</v>
      </c>
      <c r="N94" s="70">
        <v>19.8</v>
      </c>
      <c r="O94" s="46">
        <f t="shared" si="5"/>
        <v>87.10954685437747</v>
      </c>
    </row>
    <row r="95" spans="1:15" ht="93">
      <c r="A95" s="14" t="s">
        <v>172</v>
      </c>
      <c r="B95" s="29" t="s">
        <v>88</v>
      </c>
      <c r="C95" s="24" t="s">
        <v>7</v>
      </c>
      <c r="D95" s="11">
        <v>99.9</v>
      </c>
      <c r="E95" s="11"/>
      <c r="F95" s="11">
        <v>99.9</v>
      </c>
      <c r="G95" s="11"/>
      <c r="H95" s="11">
        <v>100</v>
      </c>
      <c r="I95" s="11"/>
      <c r="J95" s="11">
        <v>100</v>
      </c>
      <c r="K95" s="11"/>
      <c r="L95" s="70">
        <v>100</v>
      </c>
      <c r="M95" s="70"/>
      <c r="N95" s="70">
        <v>100</v>
      </c>
      <c r="O95" s="46"/>
    </row>
    <row r="96" spans="1:15" ht="116.25">
      <c r="A96" s="14" t="s">
        <v>173</v>
      </c>
      <c r="B96" s="29" t="s">
        <v>96</v>
      </c>
      <c r="C96" s="24" t="s">
        <v>49</v>
      </c>
      <c r="D96" s="11">
        <v>887</v>
      </c>
      <c r="E96" s="11">
        <v>109.2</v>
      </c>
      <c r="F96" s="11">
        <v>960</v>
      </c>
      <c r="G96" s="11">
        <v>104.2</v>
      </c>
      <c r="H96" s="11">
        <v>886</v>
      </c>
      <c r="I96" s="11">
        <v>99.9</v>
      </c>
      <c r="J96" s="11">
        <v>908</v>
      </c>
      <c r="K96" s="11">
        <v>94.6</v>
      </c>
      <c r="L96" s="70">
        <v>557</v>
      </c>
      <c r="M96" s="46">
        <f t="shared" si="4"/>
        <v>62.8668171557562</v>
      </c>
      <c r="N96" s="70">
        <v>886</v>
      </c>
      <c r="O96" s="46">
        <f t="shared" si="5"/>
        <v>97.57709251101322</v>
      </c>
    </row>
    <row r="97" spans="1:15" ht="116.25">
      <c r="A97" s="14" t="s">
        <v>174</v>
      </c>
      <c r="B97" s="29" t="s">
        <v>97</v>
      </c>
      <c r="C97" s="24" t="s">
        <v>80</v>
      </c>
      <c r="D97" s="11">
        <v>1493</v>
      </c>
      <c r="E97" s="11">
        <v>99.1</v>
      </c>
      <c r="F97" s="11">
        <v>1544</v>
      </c>
      <c r="G97" s="11">
        <v>100.7</v>
      </c>
      <c r="H97" s="11">
        <v>1286</v>
      </c>
      <c r="I97" s="11">
        <v>86.1</v>
      </c>
      <c r="J97" s="11">
        <v>1213</v>
      </c>
      <c r="K97" s="11">
        <v>78.6</v>
      </c>
      <c r="L97" s="70">
        <v>1140</v>
      </c>
      <c r="M97" s="46">
        <f t="shared" si="4"/>
        <v>88.64696734059098</v>
      </c>
      <c r="N97" s="70">
        <v>1210</v>
      </c>
      <c r="O97" s="46">
        <f t="shared" si="5"/>
        <v>99.75267930750206</v>
      </c>
    </row>
    <row r="98" spans="1:15" s="5" customFormat="1" ht="186">
      <c r="A98" s="14" t="s">
        <v>175</v>
      </c>
      <c r="B98" s="23" t="s">
        <v>89</v>
      </c>
      <c r="C98" s="24" t="s">
        <v>7</v>
      </c>
      <c r="D98" s="11"/>
      <c r="E98" s="11"/>
      <c r="F98" s="11">
        <v>84.9</v>
      </c>
      <c r="G98" s="11"/>
      <c r="H98" s="11"/>
      <c r="I98" s="11"/>
      <c r="J98" s="11">
        <v>85.6</v>
      </c>
      <c r="K98" s="11"/>
      <c r="L98" s="13"/>
      <c r="M98" s="13"/>
      <c r="N98" s="70">
        <v>86.1</v>
      </c>
      <c r="O98" s="30"/>
    </row>
    <row r="99" spans="1:15" s="5" customFormat="1" ht="46.5">
      <c r="A99" s="14" t="s">
        <v>176</v>
      </c>
      <c r="B99" s="17" t="s">
        <v>90</v>
      </c>
      <c r="C99" s="16" t="s">
        <v>7</v>
      </c>
      <c r="D99" s="11"/>
      <c r="E99" s="11"/>
      <c r="F99" s="11">
        <v>100</v>
      </c>
      <c r="G99" s="11"/>
      <c r="H99" s="11"/>
      <c r="I99" s="11"/>
      <c r="J99" s="11">
        <v>100</v>
      </c>
      <c r="K99" s="11"/>
      <c r="L99" s="13"/>
      <c r="M99" s="13"/>
      <c r="N99" s="70">
        <v>100</v>
      </c>
      <c r="O99" s="30"/>
    </row>
    <row r="100" spans="1:15" s="5" customFormat="1" ht="46.5">
      <c r="A100" s="14" t="s">
        <v>177</v>
      </c>
      <c r="B100" s="17" t="s">
        <v>91</v>
      </c>
      <c r="C100" s="16" t="s">
        <v>7</v>
      </c>
      <c r="D100" s="11"/>
      <c r="E100" s="11"/>
      <c r="F100" s="11">
        <v>91</v>
      </c>
      <c r="G100" s="11"/>
      <c r="H100" s="11"/>
      <c r="I100" s="11"/>
      <c r="J100" s="11">
        <v>91.9</v>
      </c>
      <c r="K100" s="11"/>
      <c r="L100" s="13"/>
      <c r="M100" s="13"/>
      <c r="N100" s="70">
        <v>92.3</v>
      </c>
      <c r="O100" s="30"/>
    </row>
    <row r="101" spans="1:15" s="5" customFormat="1" ht="46.5">
      <c r="A101" s="14" t="s">
        <v>178</v>
      </c>
      <c r="B101" s="17" t="s">
        <v>92</v>
      </c>
      <c r="C101" s="16" t="s">
        <v>7</v>
      </c>
      <c r="D101" s="11"/>
      <c r="E101" s="11"/>
      <c r="F101" s="11">
        <v>97.4</v>
      </c>
      <c r="G101" s="11"/>
      <c r="H101" s="11"/>
      <c r="I101" s="11"/>
      <c r="J101" s="11">
        <v>97.5</v>
      </c>
      <c r="K101" s="11"/>
      <c r="L101" s="13"/>
      <c r="M101" s="13"/>
      <c r="N101" s="70">
        <v>98</v>
      </c>
      <c r="O101" s="30"/>
    </row>
    <row r="102" spans="1:15" s="5" customFormat="1" ht="46.5">
      <c r="A102" s="14" t="s">
        <v>179</v>
      </c>
      <c r="B102" s="17" t="s">
        <v>93</v>
      </c>
      <c r="C102" s="16" t="s">
        <v>7</v>
      </c>
      <c r="D102" s="11"/>
      <c r="E102" s="11"/>
      <c r="F102" s="11">
        <v>84</v>
      </c>
      <c r="G102" s="11"/>
      <c r="H102" s="11"/>
      <c r="I102" s="11"/>
      <c r="J102" s="11">
        <v>84.5</v>
      </c>
      <c r="K102" s="11"/>
      <c r="L102" s="13"/>
      <c r="M102" s="13"/>
      <c r="N102" s="70">
        <v>85</v>
      </c>
      <c r="O102" s="30"/>
    </row>
    <row r="103" spans="1:15" s="5" customFormat="1" ht="46.5">
      <c r="A103" s="14" t="s">
        <v>180</v>
      </c>
      <c r="B103" s="17" t="s">
        <v>94</v>
      </c>
      <c r="C103" s="16" t="s">
        <v>7</v>
      </c>
      <c r="D103" s="11"/>
      <c r="E103" s="11"/>
      <c r="F103" s="11">
        <v>98.2</v>
      </c>
      <c r="G103" s="11"/>
      <c r="H103" s="11"/>
      <c r="I103" s="11"/>
      <c r="J103" s="11">
        <v>98.1</v>
      </c>
      <c r="K103" s="11"/>
      <c r="L103" s="13"/>
      <c r="M103" s="13"/>
      <c r="N103" s="70">
        <v>99.1</v>
      </c>
      <c r="O103" s="30"/>
    </row>
    <row r="104" spans="1:15" s="5" customFormat="1" ht="69.75">
      <c r="A104" s="14" t="s">
        <v>181</v>
      </c>
      <c r="B104" s="17" t="s">
        <v>98</v>
      </c>
      <c r="C104" s="16" t="s">
        <v>7</v>
      </c>
      <c r="D104" s="11"/>
      <c r="E104" s="11"/>
      <c r="F104" s="11">
        <v>85.2</v>
      </c>
      <c r="G104" s="11"/>
      <c r="H104" s="11"/>
      <c r="I104" s="11"/>
      <c r="J104" s="11">
        <v>85.6</v>
      </c>
      <c r="K104" s="11"/>
      <c r="L104" s="13"/>
      <c r="M104" s="13"/>
      <c r="N104" s="70">
        <v>86.1</v>
      </c>
      <c r="O104" s="30"/>
    </row>
    <row r="105" spans="1:15" s="5" customFormat="1" ht="69.75">
      <c r="A105" s="14" t="s">
        <v>182</v>
      </c>
      <c r="B105" s="17" t="s">
        <v>95</v>
      </c>
      <c r="C105" s="16" t="s">
        <v>7</v>
      </c>
      <c r="D105" s="11"/>
      <c r="E105" s="11"/>
      <c r="F105" s="11">
        <v>1.9</v>
      </c>
      <c r="G105" s="11"/>
      <c r="H105" s="11"/>
      <c r="I105" s="11"/>
      <c r="J105" s="43">
        <v>2</v>
      </c>
      <c r="K105" s="11"/>
      <c r="L105" s="13"/>
      <c r="M105" s="13"/>
      <c r="N105" s="70">
        <v>1.9</v>
      </c>
      <c r="O105" s="30"/>
    </row>
    <row r="106" spans="1:15" ht="23.25">
      <c r="A106" s="12" t="s">
        <v>183</v>
      </c>
      <c r="B106" s="96" t="s">
        <v>39</v>
      </c>
      <c r="C106" s="97"/>
      <c r="D106" s="11"/>
      <c r="E106" s="11"/>
      <c r="F106" s="11"/>
      <c r="G106" s="11"/>
      <c r="H106" s="11"/>
      <c r="I106" s="11"/>
      <c r="J106" s="11"/>
      <c r="K106" s="11"/>
      <c r="L106" s="13"/>
      <c r="M106" s="13"/>
      <c r="N106" s="13"/>
      <c r="O106" s="13"/>
    </row>
    <row r="107" spans="1:15" ht="93">
      <c r="A107" s="14" t="s">
        <v>184</v>
      </c>
      <c r="B107" s="21" t="s">
        <v>225</v>
      </c>
      <c r="C107" s="16" t="s">
        <v>40</v>
      </c>
      <c r="D107" s="48">
        <v>70313.3</v>
      </c>
      <c r="E107" s="49">
        <v>115</v>
      </c>
      <c r="F107" s="50">
        <v>67935.6</v>
      </c>
      <c r="G107" s="51">
        <v>112.8</v>
      </c>
      <c r="H107" s="52">
        <v>73592</v>
      </c>
      <c r="I107" s="53">
        <f>SUM(H107/D107)*100</f>
        <v>104.66298694557075</v>
      </c>
      <c r="J107" s="43">
        <v>72375.3</v>
      </c>
      <c r="K107" s="43">
        <f>SUM(J107/F107)*100</f>
        <v>106.53515976895767</v>
      </c>
      <c r="L107" s="46">
        <v>78763.6</v>
      </c>
      <c r="M107" s="43">
        <f>SUM(L107/H107)*100</f>
        <v>107.02739428198717</v>
      </c>
      <c r="N107" s="46">
        <v>77926.7</v>
      </c>
      <c r="O107" s="46">
        <f>SUM(N107/J107)*100</f>
        <v>107.67029635801164</v>
      </c>
    </row>
    <row r="108" spans="1:15" ht="46.5">
      <c r="A108" s="14" t="s">
        <v>185</v>
      </c>
      <c r="B108" s="21" t="s">
        <v>224</v>
      </c>
      <c r="C108" s="16" t="s">
        <v>40</v>
      </c>
      <c r="D108" s="54">
        <v>44407</v>
      </c>
      <c r="E108" s="49">
        <v>108.4</v>
      </c>
      <c r="F108" s="50">
        <v>45765</v>
      </c>
      <c r="G108" s="51">
        <v>110.3</v>
      </c>
      <c r="H108" s="52">
        <v>47960</v>
      </c>
      <c r="I108" s="53">
        <f>SUM(H108/D108)*100</f>
        <v>108.00099083477829</v>
      </c>
      <c r="J108" s="53">
        <v>48520</v>
      </c>
      <c r="K108" s="43">
        <f>SUM(J108/F108)*100</f>
        <v>106.01988419097563</v>
      </c>
      <c r="L108" s="55">
        <v>49427</v>
      </c>
      <c r="M108" s="43">
        <f>SUM(L108/H108)*100</f>
        <v>103.05879899916597</v>
      </c>
      <c r="N108" s="46">
        <v>48457.7</v>
      </c>
      <c r="O108" s="46">
        <f>SUM(N108/J108)*100</f>
        <v>99.87159934047814</v>
      </c>
    </row>
    <row r="109" spans="1:15" ht="46.5">
      <c r="A109" s="14" t="s">
        <v>186</v>
      </c>
      <c r="B109" s="17" t="s">
        <v>41</v>
      </c>
      <c r="C109" s="16" t="s">
        <v>40</v>
      </c>
      <c r="D109" s="76">
        <v>154904.7887323944</v>
      </c>
      <c r="E109" s="77">
        <v>112</v>
      </c>
      <c r="F109" s="77">
        <v>217942.53521126762</v>
      </c>
      <c r="G109" s="77">
        <v>106.7</v>
      </c>
      <c r="H109" s="78">
        <v>167445.8333333333</v>
      </c>
      <c r="I109" s="78">
        <v>108.0959695975598</v>
      </c>
      <c r="J109" s="72">
        <v>229388.91966759003</v>
      </c>
      <c r="K109" s="72">
        <v>105.25201950377728</v>
      </c>
      <c r="L109" s="75">
        <v>234936.33879781418</v>
      </c>
      <c r="M109" s="75">
        <v>140.30587332091326</v>
      </c>
      <c r="N109" s="75">
        <v>309836.1</v>
      </c>
      <c r="O109" s="75">
        <f>SUM(N109/J109*100)</f>
        <v>135.0702119566136</v>
      </c>
    </row>
    <row r="110" spans="1:15" ht="46.5">
      <c r="A110" s="14" t="s">
        <v>187</v>
      </c>
      <c r="B110" s="17" t="s">
        <v>45</v>
      </c>
      <c r="C110" s="16" t="s">
        <v>7</v>
      </c>
      <c r="D110" s="56">
        <v>102</v>
      </c>
      <c r="E110" s="49"/>
      <c r="F110" s="50">
        <v>103.7</v>
      </c>
      <c r="G110" s="51"/>
      <c r="H110" s="52">
        <v>102.3</v>
      </c>
      <c r="I110" s="53"/>
      <c r="J110" s="43">
        <v>99.9</v>
      </c>
      <c r="K110" s="43"/>
      <c r="L110" s="55">
        <v>90</v>
      </c>
      <c r="M110" s="43"/>
      <c r="N110" s="67">
        <v>86.3</v>
      </c>
      <c r="O110" s="46"/>
    </row>
    <row r="111" spans="1:15" ht="69.75">
      <c r="A111" s="14" t="s">
        <v>188</v>
      </c>
      <c r="B111" s="17" t="s">
        <v>42</v>
      </c>
      <c r="C111" s="16" t="s">
        <v>40</v>
      </c>
      <c r="D111" s="48">
        <v>15901.6</v>
      </c>
      <c r="E111" s="49">
        <v>109.8</v>
      </c>
      <c r="F111" s="50">
        <v>15911.3</v>
      </c>
      <c r="G111" s="51">
        <v>110.2</v>
      </c>
      <c r="H111" s="52">
        <v>17203.7</v>
      </c>
      <c r="I111" s="53">
        <f>SUM(H111/D111)*100</f>
        <v>108.18848417769283</v>
      </c>
      <c r="J111" s="53">
        <v>17145.4</v>
      </c>
      <c r="K111" s="43">
        <f>SUM(J111/F111)*100</f>
        <v>107.75612300691964</v>
      </c>
      <c r="L111" s="55">
        <v>18600</v>
      </c>
      <c r="M111" s="43">
        <f>SUM(L111/H111)*100</f>
        <v>108.1162773124386</v>
      </c>
      <c r="N111" s="67">
        <v>18620</v>
      </c>
      <c r="O111" s="46">
        <f>SUM(N111/J111)*100</f>
        <v>108.60055758395836</v>
      </c>
    </row>
    <row r="112" spans="1:15" ht="69.75">
      <c r="A112" s="14" t="s">
        <v>189</v>
      </c>
      <c r="B112" s="17" t="s">
        <v>43</v>
      </c>
      <c r="C112" s="16" t="s">
        <v>7</v>
      </c>
      <c r="D112" s="56">
        <v>180.4</v>
      </c>
      <c r="E112" s="49"/>
      <c r="F112" s="57">
        <v>194.1</v>
      </c>
      <c r="G112" s="49"/>
      <c r="H112" s="52">
        <v>191.5</v>
      </c>
      <c r="I112" s="43"/>
      <c r="J112" s="43">
        <v>190.8</v>
      </c>
      <c r="K112" s="43"/>
      <c r="L112" s="55">
        <v>194.4</v>
      </c>
      <c r="M112" s="43"/>
      <c r="N112" s="46">
        <v>194.6</v>
      </c>
      <c r="O112" s="46"/>
    </row>
    <row r="113" spans="1:15" ht="46.5">
      <c r="A113" s="14" t="s">
        <v>190</v>
      </c>
      <c r="B113" s="21" t="s">
        <v>223</v>
      </c>
      <c r="C113" s="16" t="s">
        <v>44</v>
      </c>
      <c r="D113" s="79">
        <v>96.55126760563381</v>
      </c>
      <c r="E113" s="80">
        <v>113.4</v>
      </c>
      <c r="F113" s="77">
        <v>141.82647887323944</v>
      </c>
      <c r="G113" s="77">
        <v>104.2</v>
      </c>
      <c r="H113" s="78">
        <v>104.43444444444444</v>
      </c>
      <c r="I113" s="78">
        <v>108.16475747476426</v>
      </c>
      <c r="J113" s="72">
        <v>146.68975069252076</v>
      </c>
      <c r="K113" s="72">
        <v>103.42902951403595</v>
      </c>
      <c r="L113" s="75">
        <v>164.54726775956286</v>
      </c>
      <c r="M113" s="75">
        <v>157.5603419301918</v>
      </c>
      <c r="N113" s="75">
        <v>219.4</v>
      </c>
      <c r="O113" s="75">
        <f>SUM(N113/J113*100)</f>
        <v>149.5673685204419</v>
      </c>
    </row>
    <row r="114" spans="1:15" ht="46.5">
      <c r="A114" s="14" t="s">
        <v>191</v>
      </c>
      <c r="B114" s="17" t="s">
        <v>77</v>
      </c>
      <c r="C114" s="16" t="s">
        <v>44</v>
      </c>
      <c r="D114" s="80">
        <v>45.94929577464789</v>
      </c>
      <c r="E114" s="80">
        <v>108.5</v>
      </c>
      <c r="F114" s="77">
        <v>59.55211267605633</v>
      </c>
      <c r="G114" s="77">
        <v>108.9</v>
      </c>
      <c r="H114" s="78">
        <v>48.71111111111111</v>
      </c>
      <c r="I114" s="78">
        <v>106.01057163097379</v>
      </c>
      <c r="J114" s="72">
        <v>64.03047091412742</v>
      </c>
      <c r="K114" s="72">
        <v>107.52006610148639</v>
      </c>
      <c r="L114" s="75">
        <v>55.03224043715847</v>
      </c>
      <c r="M114" s="75">
        <v>112.97677097044394</v>
      </c>
      <c r="N114" s="75">
        <v>69.65300546448087</v>
      </c>
      <c r="O114" s="75">
        <f>SUM(N114/J114*100)</f>
        <v>108.78102951623445</v>
      </c>
    </row>
    <row r="115" spans="1:15" ht="116.25">
      <c r="A115" s="14" t="s">
        <v>192</v>
      </c>
      <c r="B115" s="21" t="s">
        <v>252</v>
      </c>
      <c r="C115" s="22" t="s">
        <v>60</v>
      </c>
      <c r="D115" s="11"/>
      <c r="E115" s="11"/>
      <c r="F115" s="11"/>
      <c r="G115" s="11"/>
      <c r="H115" s="11"/>
      <c r="I115" s="11"/>
      <c r="J115" s="11"/>
      <c r="K115" s="11"/>
      <c r="L115" s="13"/>
      <c r="M115" s="13"/>
      <c r="N115" s="13"/>
      <c r="O115" s="13"/>
    </row>
    <row r="116" spans="1:15" ht="18.75">
      <c r="A116" s="6"/>
      <c r="B116" s="7"/>
      <c r="C116" s="8"/>
      <c r="D116" s="40"/>
      <c r="E116" s="40"/>
      <c r="F116" s="40"/>
      <c r="G116" s="40"/>
      <c r="H116" s="40"/>
      <c r="I116" s="40"/>
      <c r="J116" s="40"/>
      <c r="K116" s="40"/>
      <c r="L116" s="6"/>
      <c r="M116" s="6"/>
      <c r="N116" s="6"/>
      <c r="O116" s="6"/>
    </row>
    <row r="117" spans="1:15" ht="18.75">
      <c r="A117" s="6"/>
      <c r="B117" s="7"/>
      <c r="C117" s="8"/>
      <c r="D117" s="40"/>
      <c r="E117" s="40"/>
      <c r="F117" s="40"/>
      <c r="G117" s="40"/>
      <c r="H117" s="40"/>
      <c r="I117" s="40"/>
      <c r="J117" s="40"/>
      <c r="K117" s="40"/>
      <c r="L117" s="6"/>
      <c r="M117" s="6"/>
      <c r="N117" s="6"/>
      <c r="O117" s="6"/>
    </row>
    <row r="118" spans="1:15" ht="27.75">
      <c r="A118" s="6"/>
      <c r="B118" s="31" t="s">
        <v>238</v>
      </c>
      <c r="C118" s="32"/>
      <c r="D118" s="41"/>
      <c r="E118" s="41"/>
      <c r="F118" s="41"/>
      <c r="G118" s="41"/>
      <c r="H118" s="41"/>
      <c r="I118" s="41"/>
      <c r="J118" s="41"/>
      <c r="K118" s="42"/>
      <c r="L118" s="6"/>
      <c r="M118" s="6"/>
      <c r="N118" s="6"/>
      <c r="O118" s="6"/>
    </row>
    <row r="119" spans="1:15" ht="27.75">
      <c r="A119" s="6"/>
      <c r="B119" s="33" t="s">
        <v>240</v>
      </c>
      <c r="C119" s="32"/>
      <c r="D119" s="41"/>
      <c r="E119" s="41"/>
      <c r="F119" s="41"/>
      <c r="G119" s="41"/>
      <c r="H119" s="41"/>
      <c r="I119" s="41"/>
      <c r="J119" s="41"/>
      <c r="K119" s="42"/>
      <c r="L119" s="6"/>
      <c r="M119" s="6"/>
      <c r="N119" s="6"/>
      <c r="O119" s="6"/>
    </row>
    <row r="120" spans="1:15" ht="27.75">
      <c r="A120" s="6"/>
      <c r="B120" s="33" t="s">
        <v>239</v>
      </c>
      <c r="C120" s="32"/>
      <c r="D120" s="41"/>
      <c r="E120" s="41"/>
      <c r="F120" s="41"/>
      <c r="G120" s="41"/>
      <c r="H120" s="41"/>
      <c r="I120" s="41"/>
      <c r="J120" s="41"/>
      <c r="K120" s="42"/>
      <c r="L120" s="6"/>
      <c r="M120" s="6"/>
      <c r="N120" s="6"/>
      <c r="O120" s="6"/>
    </row>
    <row r="121" ht="23.25">
      <c r="B121" s="32" t="s">
        <v>248</v>
      </c>
    </row>
    <row r="122" ht="12.75">
      <c r="B122" s="4"/>
    </row>
    <row r="123" spans="2:10" ht="15">
      <c r="B123" s="86" t="s">
        <v>253</v>
      </c>
      <c r="C123" s="87"/>
      <c r="D123" s="87"/>
      <c r="E123" s="87"/>
      <c r="F123" s="87"/>
      <c r="G123" s="87"/>
      <c r="H123" s="87"/>
      <c r="I123" s="87"/>
      <c r="J123" s="87"/>
    </row>
  </sheetData>
  <sheetProtection/>
  <mergeCells count="17">
    <mergeCell ref="B106:C106"/>
    <mergeCell ref="B51:C51"/>
    <mergeCell ref="B54:C54"/>
    <mergeCell ref="B66:C66"/>
    <mergeCell ref="B57:C57"/>
    <mergeCell ref="B70:C70"/>
    <mergeCell ref="B79:C79"/>
    <mergeCell ref="B123:J123"/>
    <mergeCell ref="A3:O3"/>
    <mergeCell ref="A4:O4"/>
    <mergeCell ref="B48:C48"/>
    <mergeCell ref="B20:C20"/>
    <mergeCell ref="B7:C7"/>
    <mergeCell ref="B11:C11"/>
    <mergeCell ref="B45:C45"/>
    <mergeCell ref="B29:C29"/>
    <mergeCell ref="B85:C85"/>
  </mergeCells>
  <printOptions/>
  <pageMargins left="0.5511811023622047" right="0.35433070866141736" top="0.3937007874015748" bottom="0.3937007874015748" header="0.5118110236220472" footer="0.5118110236220472"/>
  <pageSetup fitToHeight="0" fitToWidth="1" horizontalDpi="600" verticalDpi="600" orientation="landscape" paperSize="9" scale="32" r:id="rId1"/>
  <rowBreaks count="5" manualBreakCount="5">
    <brk id="25" max="19" man="1"/>
    <brk id="53" max="19" man="1"/>
    <brk id="69" max="19" man="1"/>
    <brk id="93" max="19" man="1"/>
    <brk id="105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AdmHmao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Kokorina</dc:creator>
  <cp:keywords/>
  <dc:description/>
  <cp:lastModifiedBy>Шатохина Анна Владимировна</cp:lastModifiedBy>
  <cp:lastPrinted>2015-10-22T12:07:02Z</cp:lastPrinted>
  <dcterms:created xsi:type="dcterms:W3CDTF">2007-04-10T02:31:52Z</dcterms:created>
  <dcterms:modified xsi:type="dcterms:W3CDTF">2015-11-27T06:46:20Z</dcterms:modified>
  <cp:category/>
  <cp:version/>
  <cp:contentType/>
  <cp:contentStatus/>
</cp:coreProperties>
</file>