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40" windowHeight="9240" activeTab="0"/>
  </bookViews>
  <sheets>
    <sheet name="Лист3" sheetId="1" r:id="rId1"/>
  </sheets>
  <externalReferences>
    <externalReference r:id="rId4"/>
    <externalReference r:id="rId5"/>
  </externalReferences>
  <definedNames>
    <definedName name="_xlnm.Print_Area" localSheetId="0">'Лист3'!$A$1:$L$66</definedName>
  </definedNames>
  <calcPr fullCalcOnLoad="1"/>
</workbook>
</file>

<file path=xl/sharedStrings.xml><?xml version="1.0" encoding="utf-8"?>
<sst xmlns="http://schemas.openxmlformats.org/spreadsheetml/2006/main" count="105" uniqueCount="66">
  <si>
    <t>кг</t>
  </si>
  <si>
    <t>IV. ОБОСНОВАНИЕ НАЧАЛЬНОЙ (МАКСИМАЛЬНОЙ) ЦЕНЫ  ГРАЖДАНСКО-ПРАВОВОГО ДОГОВОРА</t>
  </si>
  <si>
    <t>№ п.п (вида товара)</t>
  </si>
  <si>
    <t>Наименование  товара</t>
  </si>
  <si>
    <t>Характеристика товара</t>
  </si>
  <si>
    <t>Ед. тарифа</t>
  </si>
  <si>
    <t>Кол-во</t>
  </si>
  <si>
    <t>Единичные цены (тарифы)</t>
  </si>
  <si>
    <t>Средняя цена, руб.</t>
  </si>
  <si>
    <t>Начальная цена, руб.</t>
  </si>
  <si>
    <t>1*</t>
  </si>
  <si>
    <t>2*</t>
  </si>
  <si>
    <t>3*</t>
  </si>
  <si>
    <t>Итого:</t>
  </si>
  <si>
    <t>Всего:</t>
  </si>
  <si>
    <t>шт.</t>
  </si>
  <si>
    <t>Метод сопоставимых рыночных цен: анализ рынка</t>
  </si>
  <si>
    <t>Шлифованный, круглый, высший сорт, в мешках не менее 5 кг.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18 месяцев. Упакова маркированная, без повреждений. ГОСТ Р  55289-2012.</t>
  </si>
  <si>
    <t>Шлифованный, весовой, сорт первый,  цвет 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20 месяцев. Упаковка не менее 5 кг, маркированная, без повреждений. ГОСТ 6201-68.</t>
  </si>
  <si>
    <t>Марки МТ, цвет бело-желтый,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10 месяцев. Упаковка не менее 5 кг, маркированная, без повреждений. ГОСТ 7022-97.</t>
  </si>
  <si>
    <t>Высший сорт, цвет желтый разных оттенков, запах свойственный пшеничной крупе без посторонних запахов, не затхлый, не плесневый, вкус свойственный пшеничной крупе, без посторонних привкусов не кислый, не горький, без зараженности, загрязнений и примесей. Упаковка не менее 5 кг, маркированная без повреждений. Срок годности не более 14 месяцев. ГОСТ 276-60.</t>
  </si>
  <si>
    <t>Шлифованная, цвет зерна белый с  темными полосками, вкус свойственный данному виду без кислого, горького и других посторонних привкусов, без зараженности, загрязнений и примесей. Упаковка не менее 5 кг, маркированная, без повреждений. Срок годности не более 18 месяцев. ГОСТ 5784-60</t>
  </si>
  <si>
    <t>Высший сорт, запах свойственный данному виду, без посторонних запахов, не затхлый, не плесневый, вкус свойственный хлопьям, без посторонних привкусов не кислый, не горький, без зараженности, загрязнений и примесей. Упаковка не менее 5 кг, маркированная, без повреждений. Срок годности не более 4 месяцев. ГОСТ 21149-93</t>
  </si>
  <si>
    <t>Крупа рисовая</t>
  </si>
  <si>
    <t>Ядрица, первый сорт, цвет кремовый с желтоватым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20 месяцев. В мешках не менее 5 кг, маркированная, без повреждений. ГОСТ  Р 55290-2012</t>
  </si>
  <si>
    <t>Крупа кукурузная</t>
  </si>
  <si>
    <t>Лавровый лист</t>
  </si>
  <si>
    <t>Какао-порошок</t>
  </si>
  <si>
    <t xml:space="preserve">Лавровый лист, пачка не менее 10 гр. и не более 25 гр., не поврежденные вредителями, продолговатые, ланцетовидные, овальные, по окраске зеленые, сероватые с серебристом оттенком, запах и вкус свойственный лавровому листу, без постороннего запаха и привкуса, упаковка без повреждений  в соответствии  ГОСТ 17594-81 </t>
  </si>
  <si>
    <t>Шлифованная, цвет белый и(или) желтый с оттенком, без зараженности, загрязнений и примесей. Запах свойственный кукурузной крупе не затхлый, не плесневый; имеет вкус свойственный кукурузной крупе не кислый, не горький. Упаковка не менее 5 кг, маркированная, без повреждений. Срок годности не более 10 месяцев. ГОСТ 6002-69 ТР ТС 015/2011.</t>
  </si>
  <si>
    <t>Муниципальное бюджетное общеобразовательное учреждение "Средняя общеобразовательная школа №5"</t>
  </si>
  <si>
    <t xml:space="preserve"> Директор школы ________________________А.А. Латыпов</t>
  </si>
  <si>
    <t>Крупа ячневая</t>
  </si>
  <si>
    <t xml:space="preserve"> Дробленая, цвет белый с желтоватым оттенком, вкус свойственный данному виду без кислого, горького и других посторонних привкусов, без зараженности, загрязнений и примесей, запах свойственный данному виду, без затхлого плесневого и других посторонних запахов, без зараженности, загрязнений и примесей. Упаковка не менее 5 кг, маркированная, без повреждений. Срок не более 15 месяцев.ГОСТ 5784-60 ТР ТС 015/2011.</t>
  </si>
  <si>
    <t>Горох колотый</t>
  </si>
  <si>
    <t xml:space="preserve">Хлопья овсяные Геркулес </t>
  </si>
  <si>
    <t xml:space="preserve">Крупа гречневая </t>
  </si>
  <si>
    <t xml:space="preserve">Крупа пшенная </t>
  </si>
  <si>
    <t xml:space="preserve">Крупа манная </t>
  </si>
  <si>
    <t xml:space="preserve">Крупа пшеничная </t>
  </si>
  <si>
    <t xml:space="preserve">Крупа перловая </t>
  </si>
  <si>
    <t>Крупа фасоль</t>
  </si>
  <si>
    <t>Укроп сушеный</t>
  </si>
  <si>
    <t>Фасованный в упаковку массой не менее 7 гр., и не более 15 гр.  ГОСТ 32065-2013</t>
  </si>
  <si>
    <t>Петрушка сушеная</t>
  </si>
  <si>
    <t>Фасованная в упаковку массой не менее 7 гр., и не более 15 гр. ГОСТ 32065-2013</t>
  </si>
  <si>
    <t xml:space="preserve">Категория яйца: первая.Класс яйца: столовое.
 </t>
  </si>
  <si>
    <t xml:space="preserve">Литр;^кубический дециметр (л;^дм[3*]) </t>
  </si>
  <si>
    <t xml:space="preserve">Вид масла подсолнечного рафинированного Дезодорированное. Марка масла подсолнечного рафинированного дезодорированного Премиум.
</t>
  </si>
  <si>
    <t xml:space="preserve">Вид чая черного (ферментированного) по способу обработки листа: листовой.Тип листа чая черного (ферментированного): крупный 
</t>
  </si>
  <si>
    <t>Форма ванили обработанной: ванильный порошок</t>
  </si>
  <si>
    <t>Масло подсолнечное рафинированное</t>
  </si>
  <si>
    <t>Яйца куриные в скорлупе свежие</t>
  </si>
  <si>
    <t xml:space="preserve">Чай черный (ферментированный) </t>
  </si>
  <si>
    <t>Ваниль обработанная</t>
  </si>
  <si>
    <t>Крупа фасоль. Чистая отбор зерен ровного размера, без затхлого солодового плесневелого, других посторонних запахов. Фасованная не менее 700гр. не более 800гр. Упаковка без повреждений,  ГОСТ 7758-75.</t>
  </si>
  <si>
    <t>Коммерческое предложение № б/н от 20.03.2019г</t>
  </si>
  <si>
    <t>Коммерческое предложение б/н  от 06.05.2019г</t>
  </si>
  <si>
    <t>Коммерческое предложение 92 от 15.04.2019г</t>
  </si>
  <si>
    <t>Исполнитель: Заведующий хозяйством Акопова Т.А.</t>
  </si>
  <si>
    <t>Дата составления сводной  таблицы  от 06.05.2019 года</t>
  </si>
  <si>
    <t xml:space="preserve">Аукцион в электронной форме на поставку продуктов питания (крупы и вкусовых товаров) </t>
  </si>
  <si>
    <t xml:space="preserve">Наличие в составе сахара или других подслащивающих веществ: нет.                                                                                                                                    Тип какао-порошка: какао-порошок.
</t>
  </si>
  <si>
    <t>Вид кофейного напитка: Без натурального кофе и цикория.</t>
  </si>
  <si>
    <t>Кофейный напиток растворимый</t>
  </si>
  <si>
    <t>Высший сорт, цвет желтый разных оттенков,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9 месяцев. Упаковка  не менее 5 кг, маркированная, без повреждений. ГОСТ 572-2016.</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</si>
</sst>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р_."/>
  </numFmts>
  <fonts count="53">
    <font>
      <sz val="10"/>
      <name val="Arial"/>
      <family val="0"/>
    </font>
    <font>
      <b/>
      <sz val="12"/>
      <name val="Times New Roman"/>
      <family val="1"/>
    </font>
    <font>
      <sz val="12"/>
      <name val="Times New Roman"/>
      <family val="1"/>
    </font>
    <font>
      <sz val="12"/>
      <name val="Arial"/>
      <family val="2"/>
    </font>
    <font>
      <sz val="12"/>
      <name val="Calibri"/>
      <family val="2"/>
    </font>
    <font>
      <i/>
      <sz val="12"/>
      <name val="Times New Roman"/>
      <family val="1"/>
    </font>
    <font>
      <b/>
      <sz val="12"/>
      <name val="Calibri"/>
      <family val="2"/>
    </font>
    <font>
      <sz val="10"/>
      <name val="Times New Roman"/>
      <family val="1"/>
    </font>
    <font>
      <sz val="11"/>
      <name val="Times New Roman"/>
      <family val="1"/>
    </font>
    <font>
      <sz val="11"/>
      <name val="Calibri"/>
      <family val="2"/>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0" fillId="32" borderId="0" applyNumberFormat="0" applyBorder="0" applyAlignment="0" applyProtection="0"/>
  </cellStyleXfs>
  <cellXfs count="68">
    <xf numFmtId="0" fontId="0" fillId="0" borderId="0" xfId="0" applyAlignment="1">
      <alignment/>
    </xf>
    <xf numFmtId="0" fontId="2" fillId="33" borderId="10" xfId="0" applyFont="1" applyFill="1" applyBorder="1" applyAlignment="1">
      <alignment vertical="center" wrapText="1"/>
    </xf>
    <xf numFmtId="0" fontId="1" fillId="33" borderId="11" xfId="0" applyFont="1" applyFill="1" applyBorder="1" applyAlignment="1">
      <alignment vertical="center" wrapText="1"/>
    </xf>
    <xf numFmtId="0" fontId="1" fillId="33" borderId="12" xfId="0" applyFont="1" applyFill="1" applyBorder="1" applyAlignment="1">
      <alignment vertical="center" wrapText="1"/>
    </xf>
    <xf numFmtId="0" fontId="1" fillId="33" borderId="12" xfId="0" applyFont="1" applyFill="1" applyBorder="1" applyAlignment="1">
      <alignment horizontal="center" vertical="center" wrapText="1"/>
    </xf>
    <xf numFmtId="0" fontId="1" fillId="33" borderId="12" xfId="0" applyFont="1" applyFill="1" applyBorder="1" applyAlignment="1">
      <alignment horizontal="left" vertical="center"/>
    </xf>
    <xf numFmtId="0" fontId="2" fillId="33" borderId="10" xfId="0" applyFont="1" applyFill="1" applyBorder="1" applyAlignment="1">
      <alignment horizontal="center" vertical="center" wrapText="1"/>
    </xf>
    <xf numFmtId="0" fontId="4" fillId="33" borderId="0" xfId="0" applyFont="1" applyFill="1" applyAlignment="1">
      <alignment/>
    </xf>
    <xf numFmtId="0" fontId="5" fillId="33" borderId="12" xfId="0" applyFont="1" applyFill="1" applyBorder="1" applyAlignment="1">
      <alignment vertical="center" wrapText="1"/>
    </xf>
    <xf numFmtId="2" fontId="6" fillId="33" borderId="12" xfId="0" applyNumberFormat="1" applyFont="1" applyFill="1" applyBorder="1" applyAlignment="1">
      <alignment/>
    </xf>
    <xf numFmtId="0" fontId="6" fillId="33" borderId="0" xfId="0" applyFont="1" applyFill="1" applyAlignment="1">
      <alignment/>
    </xf>
    <xf numFmtId="0" fontId="1" fillId="33" borderId="11" xfId="0" applyFont="1" applyFill="1" applyBorder="1" applyAlignment="1">
      <alignment horizontal="left" vertical="center"/>
    </xf>
    <xf numFmtId="192" fontId="6" fillId="33" borderId="13" xfId="0" applyNumberFormat="1" applyFont="1" applyFill="1" applyBorder="1" applyAlignment="1">
      <alignment/>
    </xf>
    <xf numFmtId="0" fontId="1" fillId="33" borderId="0" xfId="0" applyFont="1" applyFill="1" applyBorder="1" applyAlignment="1">
      <alignment horizontal="left" vertical="center"/>
    </xf>
    <xf numFmtId="0" fontId="4" fillId="33" borderId="0" xfId="0" applyFont="1" applyFill="1" applyBorder="1" applyAlignment="1">
      <alignment/>
    </xf>
    <xf numFmtId="0" fontId="0" fillId="33" borderId="0" xfId="0" applyFill="1" applyAlignment="1">
      <alignment/>
    </xf>
    <xf numFmtId="0" fontId="3" fillId="33" borderId="0" xfId="0" applyFont="1" applyFill="1" applyAlignment="1">
      <alignment/>
    </xf>
    <xf numFmtId="0" fontId="2" fillId="33" borderId="10" xfId="0" applyFont="1" applyFill="1" applyBorder="1" applyAlignment="1">
      <alignment horizontal="center" vertical="center" wrapText="1"/>
    </xf>
    <xf numFmtId="192" fontId="2" fillId="33" borderId="10" xfId="0" applyNumberFormat="1" applyFont="1" applyFill="1" applyBorder="1" applyAlignment="1">
      <alignment horizontal="center" vertical="center" wrapText="1"/>
    </xf>
    <xf numFmtId="192" fontId="2" fillId="33" borderId="10" xfId="0" applyNumberFormat="1" applyFont="1" applyFill="1" applyBorder="1" applyAlignment="1">
      <alignment horizontal="center" vertical="center"/>
    </xf>
    <xf numFmtId="187" fontId="6" fillId="33" borderId="13" xfId="60" applyFont="1" applyFill="1" applyBorder="1" applyAlignment="1">
      <alignment horizont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3"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33" borderId="0" xfId="0" applyFont="1" applyFill="1" applyAlignment="1">
      <alignment/>
    </xf>
    <xf numFmtId="0" fontId="0" fillId="0" borderId="12"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7" fillId="0" borderId="10" xfId="0" applyFont="1" applyFill="1" applyBorder="1" applyAlignment="1">
      <alignment wrapText="1"/>
    </xf>
    <xf numFmtId="0" fontId="51" fillId="33" borderId="10" xfId="0" applyFont="1" applyFill="1" applyBorder="1" applyAlignment="1">
      <alignment horizontal="left" vertical="center" wrapText="1"/>
    </xf>
    <xf numFmtId="0" fontId="7" fillId="0" borderId="10" xfId="0" applyFont="1" applyBorder="1" applyAlignment="1">
      <alignment horizontal="justify" vertical="top" wrapText="1"/>
    </xf>
    <xf numFmtId="0" fontId="7" fillId="0" borderId="0" xfId="0" applyFont="1" applyFill="1" applyBorder="1" applyAlignment="1">
      <alignment vertical="center" wrapText="1"/>
    </xf>
    <xf numFmtId="0" fontId="51" fillId="0" borderId="0" xfId="0" applyFont="1" applyFill="1" applyBorder="1" applyAlignment="1">
      <alignment horizontal="left" vertical="center" wrapText="1"/>
    </xf>
    <xf numFmtId="0" fontId="7" fillId="33" borderId="12" xfId="0" applyFont="1" applyFill="1" applyBorder="1" applyAlignment="1">
      <alignment vertical="center" wrapText="1"/>
    </xf>
    <xf numFmtId="0" fontId="51" fillId="33" borderId="0" xfId="0" applyFont="1" applyFill="1" applyAlignment="1">
      <alignment horizontal="left" vertical="center" wrapText="1"/>
    </xf>
    <xf numFmtId="0" fontId="7" fillId="33" borderId="10" xfId="0" applyFont="1" applyFill="1" applyBorder="1" applyAlignment="1">
      <alignment wrapText="1"/>
    </xf>
    <xf numFmtId="0" fontId="8" fillId="34" borderId="10" xfId="0" applyFont="1" applyFill="1" applyBorder="1" applyAlignment="1">
      <alignment horizontal="center" vertical="top" wrapText="1"/>
    </xf>
    <xf numFmtId="0" fontId="8" fillId="34" borderId="0" xfId="0" applyFont="1" applyFill="1" applyBorder="1" applyAlignment="1">
      <alignment horizontal="left" vertical="top" wrapText="1"/>
    </xf>
    <xf numFmtId="0" fontId="8" fillId="34" borderId="0" xfId="0" applyFont="1" applyFill="1" applyBorder="1" applyAlignment="1">
      <alignment/>
    </xf>
    <xf numFmtId="0" fontId="9" fillId="34" borderId="0" xfId="0" applyFont="1" applyFill="1" applyAlignment="1">
      <alignment/>
    </xf>
    <xf numFmtId="0" fontId="8" fillId="34" borderId="0" xfId="0" applyFont="1" applyFill="1" applyAlignment="1">
      <alignment/>
    </xf>
    <xf numFmtId="0" fontId="8" fillId="34" borderId="15" xfId="0" applyFont="1" applyFill="1" applyBorder="1" applyAlignment="1">
      <alignment horizontal="center" vertical="top" wrapText="1"/>
    </xf>
    <xf numFmtId="0" fontId="10" fillId="34" borderId="0" xfId="0" applyFont="1" applyFill="1" applyBorder="1" applyAlignment="1">
      <alignment horizontal="left" vertical="center"/>
    </xf>
    <xf numFmtId="0" fontId="8" fillId="34" borderId="0" xfId="0" applyFont="1" applyFill="1" applyAlignment="1">
      <alignment/>
    </xf>
    <xf numFmtId="0" fontId="2" fillId="33" borderId="10" xfId="0" applyFont="1" applyFill="1" applyBorder="1" applyAlignment="1">
      <alignment horizontal="center" vertical="center" wrapText="1"/>
    </xf>
    <xf numFmtId="2" fontId="2" fillId="33" borderId="16" xfId="0" applyNumberFormat="1" applyFont="1" applyFill="1" applyBorder="1" applyAlignment="1">
      <alignment horizontal="center" vertical="center"/>
    </xf>
    <xf numFmtId="0" fontId="51" fillId="0" borderId="10" xfId="0" applyFont="1" applyFill="1" applyBorder="1" applyAlignment="1">
      <alignment horizontal="left" vertical="center" wrapText="1"/>
    </xf>
    <xf numFmtId="4" fontId="9" fillId="34" borderId="0" xfId="0" applyNumberFormat="1" applyFont="1" applyFill="1" applyAlignment="1">
      <alignment/>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2" fontId="2" fillId="33" borderId="10" xfId="0" applyNumberFormat="1" applyFont="1" applyFill="1" applyBorder="1" applyAlignment="1">
      <alignment vertical="center"/>
    </xf>
    <xf numFmtId="0" fontId="2" fillId="33" borderId="10" xfId="0" applyFont="1" applyFill="1" applyBorder="1" applyAlignment="1">
      <alignment horizontal="center" vertical="center" wrapText="1"/>
    </xf>
    <xf numFmtId="0" fontId="8" fillId="34" borderId="11" xfId="0" applyFont="1" applyFill="1" applyBorder="1" applyAlignment="1">
      <alignment horizontal="left" vertical="top" wrapText="1"/>
    </xf>
    <xf numFmtId="0" fontId="52" fillId="0" borderId="13" xfId="0" applyFont="1" applyBorder="1" applyAlignment="1">
      <alignment horizontal="left" vertical="top" wrapText="1"/>
    </xf>
    <xf numFmtId="0" fontId="4" fillId="33" borderId="16" xfId="0" applyFont="1" applyFill="1" applyBorder="1" applyAlignment="1">
      <alignment horizontal="center"/>
    </xf>
    <xf numFmtId="0" fontId="4" fillId="33" borderId="15" xfId="0" applyFont="1" applyFill="1" applyBorder="1" applyAlignment="1">
      <alignment horizontal="center"/>
    </xf>
    <xf numFmtId="0" fontId="52" fillId="0" borderId="13" xfId="0" applyFont="1" applyBorder="1" applyAlignment="1">
      <alignment/>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33" borderId="0" xfId="0" applyFont="1" applyFill="1" applyAlignment="1">
      <alignment horizontal="left"/>
    </xf>
    <xf numFmtId="0" fontId="2" fillId="33" borderId="0" xfId="0" applyFont="1" applyFill="1" applyAlignment="1">
      <alignment horizontal="left"/>
    </xf>
    <xf numFmtId="0" fontId="2" fillId="33" borderId="18"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3;&#1052;&#1062;%20&#1096;&#1082;&#1086;&#1083;&#10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3;&#1052;&#1062;%20&#1089;&#1072;&#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кола родит плата"/>
      <sheetName val="льготники"/>
      <sheetName val="Итого"/>
      <sheetName val="лагерь"/>
      <sheetName val="буфет"/>
      <sheetName val="школа местный бюджет"/>
    </sheetNames>
    <sheetDataSet>
      <sheetData sheetId="2">
        <row r="7">
          <cell r="E7">
            <v>363</v>
          </cell>
        </row>
        <row r="9">
          <cell r="E9">
            <v>1187</v>
          </cell>
        </row>
        <row r="11">
          <cell r="E11">
            <v>70</v>
          </cell>
        </row>
        <row r="13">
          <cell r="E13">
            <v>48</v>
          </cell>
        </row>
        <row r="15">
          <cell r="E15">
            <v>116</v>
          </cell>
        </row>
        <row r="17">
          <cell r="E17">
            <v>280</v>
          </cell>
        </row>
        <row r="19">
          <cell r="E19">
            <v>26</v>
          </cell>
        </row>
        <row r="21">
          <cell r="E21">
            <v>127</v>
          </cell>
        </row>
        <row r="23">
          <cell r="E23">
            <v>90.5</v>
          </cell>
        </row>
        <row r="25">
          <cell r="E25">
            <v>33.1</v>
          </cell>
        </row>
        <row r="27">
          <cell r="E27">
            <v>182.6</v>
          </cell>
        </row>
        <row r="29">
          <cell r="E29">
            <v>0</v>
          </cell>
        </row>
        <row r="31">
          <cell r="E31">
            <v>220</v>
          </cell>
        </row>
        <row r="35">
          <cell r="E35">
            <v>0.37</v>
          </cell>
        </row>
        <row r="39">
          <cell r="E39">
            <v>607.7</v>
          </cell>
        </row>
        <row r="41">
          <cell r="E41">
            <v>13610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s>
    <sheetDataSet>
      <sheetData sheetId="0">
        <row r="7">
          <cell r="E7">
            <v>325</v>
          </cell>
        </row>
        <row r="9">
          <cell r="E9">
            <v>375</v>
          </cell>
        </row>
        <row r="11">
          <cell r="E11">
            <v>75</v>
          </cell>
        </row>
        <row r="13">
          <cell r="E13">
            <v>75</v>
          </cell>
        </row>
        <row r="15">
          <cell r="E15">
            <v>105</v>
          </cell>
        </row>
        <row r="17">
          <cell r="E17">
            <v>270</v>
          </cell>
        </row>
        <row r="19">
          <cell r="E19">
            <v>200</v>
          </cell>
        </row>
        <row r="21">
          <cell r="E21">
            <v>180</v>
          </cell>
        </row>
        <row r="23">
          <cell r="E23">
            <v>50</v>
          </cell>
        </row>
        <row r="25">
          <cell r="E25">
            <v>70</v>
          </cell>
        </row>
        <row r="27">
          <cell r="E27">
            <v>5</v>
          </cell>
        </row>
        <row r="29">
          <cell r="E29">
            <v>105</v>
          </cell>
        </row>
        <row r="31">
          <cell r="E31">
            <v>41</v>
          </cell>
        </row>
        <row r="33">
          <cell r="E33">
            <v>16</v>
          </cell>
        </row>
        <row r="35">
          <cell r="E35">
            <v>40</v>
          </cell>
        </row>
        <row r="37">
          <cell r="E37">
            <v>290</v>
          </cell>
        </row>
        <row r="39">
          <cell r="E39">
            <v>290</v>
          </cell>
        </row>
        <row r="41">
          <cell r="E41">
            <v>0.25</v>
          </cell>
        </row>
        <row r="45">
          <cell r="E45">
            <v>400</v>
          </cell>
        </row>
        <row r="47">
          <cell r="E47">
            <v>16000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56"/>
  <sheetViews>
    <sheetView tabSelected="1" view="pageBreakPreview" zoomScale="58" zoomScaleSheetLayoutView="58" zoomScalePageLayoutView="0" workbookViewId="0" topLeftCell="A7">
      <selection activeCell="J13" sqref="J13"/>
    </sheetView>
  </sheetViews>
  <sheetFormatPr defaultColWidth="9.140625" defaultRowHeight="12.75"/>
  <cols>
    <col min="1" max="1" width="6.140625" style="15" customWidth="1"/>
    <col min="2" max="2" width="19.00390625" style="15" customWidth="1"/>
    <col min="3" max="3" width="71.57421875" style="15" customWidth="1"/>
    <col min="4" max="4" width="9.57421875" style="15" customWidth="1"/>
    <col min="5" max="5" width="8.421875" style="15" customWidth="1"/>
    <col min="6" max="6" width="11.57421875" style="15" customWidth="1"/>
    <col min="7" max="7" width="11.8515625" style="15" customWidth="1"/>
    <col min="8" max="8" width="12.8515625" style="15" customWidth="1"/>
    <col min="9" max="9" width="10.421875" style="15" customWidth="1"/>
    <col min="10" max="10" width="17.00390625" style="15" customWidth="1"/>
    <col min="11" max="11" width="11.7109375" style="15" customWidth="1"/>
    <col min="12" max="12" width="14.140625" style="15" customWidth="1"/>
    <col min="13" max="13" width="19.57421875" style="15" customWidth="1"/>
    <col min="14" max="16384" width="9.140625" style="15" customWidth="1"/>
  </cols>
  <sheetData>
    <row r="2" spans="1:13" ht="19.5" customHeight="1">
      <c r="A2" s="65" t="s">
        <v>1</v>
      </c>
      <c r="B2" s="65"/>
      <c r="C2" s="65"/>
      <c r="D2" s="65"/>
      <c r="E2" s="65"/>
      <c r="F2" s="65"/>
      <c r="G2" s="65"/>
      <c r="H2" s="65"/>
      <c r="I2" s="65"/>
      <c r="J2" s="65"/>
      <c r="K2" s="65"/>
      <c r="L2" s="65"/>
      <c r="M2" s="65"/>
    </row>
    <row r="3" spans="1:13" s="16" customFormat="1" ht="17.25" customHeight="1">
      <c r="A3" s="66" t="s">
        <v>61</v>
      </c>
      <c r="B3" s="66"/>
      <c r="C3" s="66"/>
      <c r="D3" s="66"/>
      <c r="E3" s="66"/>
      <c r="F3" s="66"/>
      <c r="G3" s="66"/>
      <c r="H3" s="66"/>
      <c r="I3" s="66"/>
      <c r="J3" s="66"/>
      <c r="K3" s="66"/>
      <c r="L3" s="66"/>
      <c r="M3" s="66"/>
    </row>
    <row r="4" spans="1:3" s="16" customFormat="1" ht="15">
      <c r="A4" s="67" t="s">
        <v>16</v>
      </c>
      <c r="B4" s="67"/>
      <c r="C4" s="67"/>
    </row>
    <row r="5" spans="1:10" s="7" customFormat="1" ht="32.25" customHeight="1">
      <c r="A5" s="62" t="s">
        <v>2</v>
      </c>
      <c r="B5" s="62" t="s">
        <v>3</v>
      </c>
      <c r="C5" s="62" t="s">
        <v>4</v>
      </c>
      <c r="D5" s="62" t="s">
        <v>5</v>
      </c>
      <c r="E5" s="62" t="s">
        <v>6</v>
      </c>
      <c r="F5" s="63" t="s">
        <v>7</v>
      </c>
      <c r="G5" s="64"/>
      <c r="H5" s="64"/>
      <c r="I5" s="60" t="s">
        <v>8</v>
      </c>
      <c r="J5" s="60" t="s">
        <v>9</v>
      </c>
    </row>
    <row r="6" spans="1:10" s="7" customFormat="1" ht="14.25" customHeight="1">
      <c r="A6" s="62"/>
      <c r="B6" s="62"/>
      <c r="C6" s="62"/>
      <c r="D6" s="62"/>
      <c r="E6" s="62"/>
      <c r="F6" s="6" t="s">
        <v>10</v>
      </c>
      <c r="G6" s="6" t="s">
        <v>11</v>
      </c>
      <c r="H6" s="25" t="s">
        <v>12</v>
      </c>
      <c r="I6" s="61"/>
      <c r="J6" s="61"/>
    </row>
    <row r="7" spans="1:10" s="7" customFormat="1" ht="67.5" customHeight="1">
      <c r="A7" s="57">
        <v>1</v>
      </c>
      <c r="B7" s="1" t="s">
        <v>36</v>
      </c>
      <c r="C7" s="31" t="s">
        <v>24</v>
      </c>
      <c r="D7" s="17" t="s">
        <v>0</v>
      </c>
      <c r="E7" s="26">
        <f>'[2]Лист1'!$E$7+'[1]Итого'!$E$7</f>
        <v>688</v>
      </c>
      <c r="F7" s="18">
        <v>47</v>
      </c>
      <c r="G7" s="18">
        <v>90</v>
      </c>
      <c r="H7" s="18">
        <v>45</v>
      </c>
      <c r="I7" s="48">
        <f>ROUND((F7+G7+H7)/3,2)</f>
        <v>60.67</v>
      </c>
      <c r="J7" s="19"/>
    </row>
    <row r="8" spans="1:10" s="10" customFormat="1" ht="13.5" customHeight="1">
      <c r="A8" s="58"/>
      <c r="B8" s="2" t="s">
        <v>13</v>
      </c>
      <c r="C8" s="28"/>
      <c r="D8" s="3"/>
      <c r="E8" s="3"/>
      <c r="F8" s="4"/>
      <c r="G8" s="4"/>
      <c r="H8" s="4"/>
      <c r="I8" s="53"/>
      <c r="J8" s="20">
        <f>I7*E7</f>
        <v>41740.96</v>
      </c>
    </row>
    <row r="9" spans="1:10" s="7" customFormat="1" ht="78.75" customHeight="1">
      <c r="A9" s="57">
        <v>2</v>
      </c>
      <c r="B9" s="1" t="s">
        <v>23</v>
      </c>
      <c r="C9" s="31" t="s">
        <v>17</v>
      </c>
      <c r="D9" s="21" t="s">
        <v>0</v>
      </c>
      <c r="E9" s="26">
        <f>'[2]Лист1'!$E$9+'[1]Итого'!$E$9</f>
        <v>1562</v>
      </c>
      <c r="F9" s="18">
        <v>45</v>
      </c>
      <c r="G9" s="18">
        <v>90</v>
      </c>
      <c r="H9" s="18">
        <v>60</v>
      </c>
      <c r="I9" s="48">
        <f>ROUND((F9+G9+H9)/3,2)</f>
        <v>65</v>
      </c>
      <c r="J9" s="20">
        <f>I8*E8</f>
        <v>0</v>
      </c>
    </row>
    <row r="10" spans="1:10" s="10" customFormat="1" ht="18.75" customHeight="1">
      <c r="A10" s="58"/>
      <c r="B10" s="2" t="s">
        <v>13</v>
      </c>
      <c r="C10" s="29"/>
      <c r="D10" s="3"/>
      <c r="E10" s="3"/>
      <c r="F10" s="4"/>
      <c r="G10" s="4"/>
      <c r="H10" s="4"/>
      <c r="I10" s="19"/>
      <c r="J10" s="20">
        <f>I9*E9</f>
        <v>101530</v>
      </c>
    </row>
    <row r="11" spans="1:10" s="7" customFormat="1" ht="72" customHeight="1">
      <c r="A11" s="57">
        <v>3</v>
      </c>
      <c r="B11" s="23" t="s">
        <v>25</v>
      </c>
      <c r="C11" s="38" t="s">
        <v>29</v>
      </c>
      <c r="D11" s="24" t="s">
        <v>0</v>
      </c>
      <c r="E11" s="26">
        <f>'[2]Лист1'!$E$11</f>
        <v>75</v>
      </c>
      <c r="F11" s="18">
        <v>42</v>
      </c>
      <c r="G11" s="18">
        <v>65</v>
      </c>
      <c r="H11" s="18">
        <v>50</v>
      </c>
      <c r="I11" s="48">
        <f>ROUND((F11+G11+H11)/3,2)</f>
        <v>52.33</v>
      </c>
      <c r="J11" s="20">
        <f>I6*E6</f>
        <v>0</v>
      </c>
    </row>
    <row r="12" spans="1:10" s="10" customFormat="1" ht="17.25" customHeight="1">
      <c r="A12" s="58"/>
      <c r="B12" s="2" t="s">
        <v>13</v>
      </c>
      <c r="C12" s="30"/>
      <c r="D12" s="3"/>
      <c r="E12" s="3"/>
      <c r="F12" s="4"/>
      <c r="G12" s="4"/>
      <c r="H12" s="4"/>
      <c r="I12" s="19"/>
      <c r="J12" s="20">
        <f>I11*E11</f>
        <v>3924.75</v>
      </c>
    </row>
    <row r="13" spans="1:10" s="7" customFormat="1" ht="84" customHeight="1">
      <c r="A13" s="57">
        <v>4</v>
      </c>
      <c r="B13" s="23" t="s">
        <v>32</v>
      </c>
      <c r="C13" s="38" t="s">
        <v>33</v>
      </c>
      <c r="D13" s="24" t="s">
        <v>0</v>
      </c>
      <c r="E13" s="26">
        <f>'[2]Лист1'!$E$13</f>
        <v>75</v>
      </c>
      <c r="F13" s="18">
        <v>30</v>
      </c>
      <c r="G13" s="18">
        <v>32</v>
      </c>
      <c r="H13" s="18">
        <v>30</v>
      </c>
      <c r="I13" s="48">
        <f>ROUND((F13+G13+H13)/3,2)</f>
        <v>30.67</v>
      </c>
      <c r="J13" s="20">
        <f>I8*E8</f>
        <v>0</v>
      </c>
    </row>
    <row r="14" spans="1:10" s="10" customFormat="1" ht="17.25" customHeight="1">
      <c r="A14" s="58"/>
      <c r="B14" s="2" t="s">
        <v>13</v>
      </c>
      <c r="C14" s="30"/>
      <c r="D14" s="3"/>
      <c r="E14" s="3"/>
      <c r="F14" s="4"/>
      <c r="G14" s="4"/>
      <c r="H14" s="4"/>
      <c r="I14" s="19"/>
      <c r="J14" s="20">
        <f>I13*E13</f>
        <v>2300.25</v>
      </c>
    </row>
    <row r="15" spans="1:10" s="7" customFormat="1" ht="72" customHeight="1">
      <c r="A15" s="57">
        <v>5</v>
      </c>
      <c r="B15" s="23" t="s">
        <v>37</v>
      </c>
      <c r="C15" s="31" t="s">
        <v>65</v>
      </c>
      <c r="D15" s="24" t="s">
        <v>0</v>
      </c>
      <c r="E15" s="26">
        <f>'[1]Итого'!$E$11+'[2]Лист1'!$E$15</f>
        <v>175</v>
      </c>
      <c r="F15" s="18">
        <v>70</v>
      </c>
      <c r="G15" s="18">
        <v>35</v>
      </c>
      <c r="H15" s="18">
        <v>80</v>
      </c>
      <c r="I15" s="48">
        <f>ROUND((F15+G15+H15)/3,2)</f>
        <v>61.67</v>
      </c>
      <c r="J15" s="20">
        <f>I10*E10</f>
        <v>0</v>
      </c>
    </row>
    <row r="16" spans="1:10" s="10" customFormat="1" ht="13.5" customHeight="1">
      <c r="A16" s="58"/>
      <c r="B16" s="2" t="s">
        <v>13</v>
      </c>
      <c r="C16" s="30"/>
      <c r="D16" s="3"/>
      <c r="E16" s="3"/>
      <c r="F16" s="4"/>
      <c r="G16" s="4"/>
      <c r="H16" s="4"/>
      <c r="I16" s="19"/>
      <c r="J16" s="20">
        <f aca="true" t="shared" si="0" ref="J16:J24">I15*E15</f>
        <v>10792.25</v>
      </c>
    </row>
    <row r="17" spans="1:10" s="7" customFormat="1" ht="68.25" customHeight="1">
      <c r="A17" s="57">
        <v>6</v>
      </c>
      <c r="B17" s="23" t="s">
        <v>34</v>
      </c>
      <c r="C17" s="31" t="s">
        <v>18</v>
      </c>
      <c r="D17" s="24" t="s">
        <v>0</v>
      </c>
      <c r="E17" s="26">
        <f>'[1]Итого'!$E$13+'[2]Лист1'!$E$17</f>
        <v>318</v>
      </c>
      <c r="F17" s="18">
        <v>35</v>
      </c>
      <c r="G17" s="18">
        <v>35</v>
      </c>
      <c r="H17" s="18">
        <v>30</v>
      </c>
      <c r="I17" s="48">
        <f>ROUND((F17+G17+H17)/3,2)</f>
        <v>33.33</v>
      </c>
      <c r="J17" s="20">
        <f t="shared" si="0"/>
        <v>0</v>
      </c>
    </row>
    <row r="18" spans="1:10" s="10" customFormat="1" ht="13.5" customHeight="1">
      <c r="A18" s="58"/>
      <c r="B18" s="2" t="s">
        <v>13</v>
      </c>
      <c r="C18" s="30"/>
      <c r="D18" s="3"/>
      <c r="E18" s="3"/>
      <c r="F18" s="4"/>
      <c r="G18" s="4"/>
      <c r="H18" s="4"/>
      <c r="I18" s="19"/>
      <c r="J18" s="20">
        <f t="shared" si="0"/>
        <v>10598.939999999999</v>
      </c>
    </row>
    <row r="19" spans="1:10" s="7" customFormat="1" ht="84.75" customHeight="1">
      <c r="A19" s="57">
        <v>7</v>
      </c>
      <c r="B19" s="23" t="s">
        <v>38</v>
      </c>
      <c r="C19" s="32" t="s">
        <v>19</v>
      </c>
      <c r="D19" s="24" t="s">
        <v>0</v>
      </c>
      <c r="E19" s="26">
        <f>'[1]Итого'!$E$15+'[2]Лист1'!$E$19</f>
        <v>316</v>
      </c>
      <c r="F19" s="18">
        <v>35</v>
      </c>
      <c r="G19" s="18">
        <v>42</v>
      </c>
      <c r="H19" s="18">
        <v>38</v>
      </c>
      <c r="I19" s="48">
        <f>ROUND((F19+G19+H19)/3,2)</f>
        <v>38.33</v>
      </c>
      <c r="J19" s="20">
        <f t="shared" si="0"/>
        <v>0</v>
      </c>
    </row>
    <row r="20" spans="1:10" s="10" customFormat="1" ht="13.5" customHeight="1">
      <c r="A20" s="58"/>
      <c r="B20" s="2" t="s">
        <v>13</v>
      </c>
      <c r="C20" s="30"/>
      <c r="D20" s="3"/>
      <c r="E20" s="3"/>
      <c r="F20" s="4"/>
      <c r="G20" s="4"/>
      <c r="H20" s="4"/>
      <c r="I20" s="19"/>
      <c r="J20" s="20">
        <f t="shared" si="0"/>
        <v>12112.279999999999</v>
      </c>
    </row>
    <row r="21" spans="1:10" s="7" customFormat="1" ht="75" customHeight="1">
      <c r="A21" s="57">
        <v>8</v>
      </c>
      <c r="B21" s="23" t="s">
        <v>39</v>
      </c>
      <c r="C21" s="33" t="s">
        <v>20</v>
      </c>
      <c r="D21" s="24" t="s">
        <v>0</v>
      </c>
      <c r="E21" s="26">
        <f>'[1]Итого'!$E$17+'[2]Лист1'!$E$21</f>
        <v>460</v>
      </c>
      <c r="F21" s="18">
        <v>30</v>
      </c>
      <c r="G21" s="18">
        <v>38</v>
      </c>
      <c r="H21" s="18">
        <v>30</v>
      </c>
      <c r="I21" s="48">
        <f>ROUND((F21+G21+H21)/3,2)</f>
        <v>32.67</v>
      </c>
      <c r="J21" s="20">
        <f t="shared" si="0"/>
        <v>0</v>
      </c>
    </row>
    <row r="22" spans="1:10" s="10" customFormat="1" ht="13.5" customHeight="1">
      <c r="A22" s="58"/>
      <c r="B22" s="2" t="s">
        <v>13</v>
      </c>
      <c r="C22" s="30"/>
      <c r="D22" s="3"/>
      <c r="E22" s="3"/>
      <c r="F22" s="4"/>
      <c r="G22" s="4"/>
      <c r="H22" s="4"/>
      <c r="I22" s="19"/>
      <c r="J22" s="20">
        <f t="shared" si="0"/>
        <v>15028.2</v>
      </c>
    </row>
    <row r="23" spans="1:10" s="7" customFormat="1" ht="60.75" customHeight="1">
      <c r="A23" s="57">
        <v>9</v>
      </c>
      <c r="B23" s="23" t="s">
        <v>40</v>
      </c>
      <c r="C23" s="33" t="s">
        <v>21</v>
      </c>
      <c r="D23" s="24" t="s">
        <v>0</v>
      </c>
      <c r="E23" s="26">
        <f>'[1]Итого'!$E$19+'[2]Лист1'!$E$23</f>
        <v>76</v>
      </c>
      <c r="F23" s="18">
        <v>30</v>
      </c>
      <c r="G23" s="18">
        <v>50</v>
      </c>
      <c r="H23" s="18">
        <v>30</v>
      </c>
      <c r="I23" s="48">
        <f>ROUND((F23+G23+H23)/3,2)</f>
        <v>36.67</v>
      </c>
      <c r="J23" s="20">
        <f t="shared" si="0"/>
        <v>0</v>
      </c>
    </row>
    <row r="24" spans="1:10" s="10" customFormat="1" ht="13.5" customHeight="1">
      <c r="A24" s="58"/>
      <c r="B24" s="2" t="s">
        <v>13</v>
      </c>
      <c r="C24" s="30"/>
      <c r="D24" s="3"/>
      <c r="E24" s="3"/>
      <c r="F24" s="4"/>
      <c r="G24" s="4"/>
      <c r="H24" s="4"/>
      <c r="I24" s="19"/>
      <c r="J24" s="20">
        <f t="shared" si="0"/>
        <v>2786.92</v>
      </c>
    </row>
    <row r="25" spans="1:10" s="7" customFormat="1" ht="69.75" customHeight="1">
      <c r="A25" s="57">
        <v>10</v>
      </c>
      <c r="B25" s="23" t="s">
        <v>35</v>
      </c>
      <c r="C25" s="33" t="s">
        <v>22</v>
      </c>
      <c r="D25" s="24" t="s">
        <v>0</v>
      </c>
      <c r="E25" s="26">
        <f>'[1]Итого'!$E$21+'[2]Лист1'!$E$25</f>
        <v>197</v>
      </c>
      <c r="F25" s="18">
        <v>30</v>
      </c>
      <c r="G25" s="18">
        <v>50</v>
      </c>
      <c r="H25" s="18">
        <v>30</v>
      </c>
      <c r="I25" s="48">
        <f>ROUND((F25+G25+H25)/3,2)</f>
        <v>36.67</v>
      </c>
      <c r="J25" s="20">
        <f>I20*E20</f>
        <v>0</v>
      </c>
    </row>
    <row r="26" spans="1:10" s="10" customFormat="1" ht="13.5" customHeight="1">
      <c r="A26" s="58"/>
      <c r="B26" s="2" t="s">
        <v>13</v>
      </c>
      <c r="C26" s="34"/>
      <c r="D26" s="3"/>
      <c r="E26" s="3"/>
      <c r="F26" s="4"/>
      <c r="G26" s="4"/>
      <c r="H26" s="4"/>
      <c r="I26" s="19"/>
      <c r="J26" s="20">
        <f>I25*E25</f>
        <v>7223.990000000001</v>
      </c>
    </row>
    <row r="27" spans="1:10" s="7" customFormat="1" ht="57.75" customHeight="1">
      <c r="A27" s="57">
        <v>11</v>
      </c>
      <c r="B27" s="23" t="s">
        <v>41</v>
      </c>
      <c r="C27" s="33" t="s">
        <v>55</v>
      </c>
      <c r="D27" s="24" t="s">
        <v>0</v>
      </c>
      <c r="E27" s="26">
        <f>'[2]Лист1'!$E$27</f>
        <v>5</v>
      </c>
      <c r="F27" s="18">
        <v>130</v>
      </c>
      <c r="G27" s="18">
        <v>140</v>
      </c>
      <c r="H27" s="18">
        <v>160</v>
      </c>
      <c r="I27" s="48">
        <f>ROUND((F27+G27+H27)/3,2)</f>
        <v>143.33</v>
      </c>
      <c r="J27" s="20">
        <f>I16*E16</f>
        <v>0</v>
      </c>
    </row>
    <row r="28" spans="1:10" s="10" customFormat="1" ht="13.5" customHeight="1">
      <c r="A28" s="58"/>
      <c r="B28" s="2" t="s">
        <v>13</v>
      </c>
      <c r="C28" s="34"/>
      <c r="D28" s="3"/>
      <c r="E28" s="3"/>
      <c r="F28" s="4"/>
      <c r="G28" s="4"/>
      <c r="H28" s="4"/>
      <c r="I28" s="19"/>
      <c r="J28" s="20">
        <f>I27*E27</f>
        <v>716.6500000000001</v>
      </c>
    </row>
    <row r="29" spans="1:10" s="7" customFormat="1" ht="57.75" customHeight="1">
      <c r="A29" s="57">
        <v>12</v>
      </c>
      <c r="B29" s="23" t="s">
        <v>27</v>
      </c>
      <c r="C29" s="33" t="s">
        <v>62</v>
      </c>
      <c r="D29" s="24" t="s">
        <v>0</v>
      </c>
      <c r="E29" s="26">
        <f>'[1]Итого'!$E$23+'[2]Лист1'!$E$29</f>
        <v>195.5</v>
      </c>
      <c r="F29" s="18">
        <v>430</v>
      </c>
      <c r="G29" s="18">
        <v>300</v>
      </c>
      <c r="H29" s="18">
        <v>490</v>
      </c>
      <c r="I29" s="48">
        <f>ROUND((F29+G29+H29)/3,2)</f>
        <v>406.67</v>
      </c>
      <c r="J29" s="20">
        <f>I18*E18</f>
        <v>0</v>
      </c>
    </row>
    <row r="30" spans="1:10" s="10" customFormat="1" ht="13.5" customHeight="1">
      <c r="A30" s="58"/>
      <c r="B30" s="2" t="s">
        <v>13</v>
      </c>
      <c r="C30" s="34"/>
      <c r="D30" s="3"/>
      <c r="E30" s="3"/>
      <c r="F30" s="4"/>
      <c r="G30" s="4"/>
      <c r="H30" s="4"/>
      <c r="I30" s="19"/>
      <c r="J30" s="20">
        <f>I29*E29</f>
        <v>79503.985</v>
      </c>
    </row>
    <row r="31" spans="1:10" s="7" customFormat="1" ht="57.75" customHeight="1">
      <c r="A31" s="57">
        <v>13</v>
      </c>
      <c r="B31" s="23" t="s">
        <v>64</v>
      </c>
      <c r="C31" s="33" t="s">
        <v>63</v>
      </c>
      <c r="D31" s="24" t="s">
        <v>0</v>
      </c>
      <c r="E31" s="26">
        <f>'[1]Итого'!$E$25+'[2]Лист1'!$E$31</f>
        <v>74.1</v>
      </c>
      <c r="F31" s="18">
        <v>380</v>
      </c>
      <c r="G31" s="18">
        <v>500</v>
      </c>
      <c r="H31" s="18">
        <v>470</v>
      </c>
      <c r="I31" s="48">
        <f>ROUND((F31+G31+H31)/3,2)</f>
        <v>450</v>
      </c>
      <c r="J31" s="20">
        <f>I20*E20</f>
        <v>0</v>
      </c>
    </row>
    <row r="32" spans="1:10" s="10" customFormat="1" ht="17.25" customHeight="1">
      <c r="A32" s="58"/>
      <c r="B32" s="2" t="s">
        <v>13</v>
      </c>
      <c r="C32" s="34"/>
      <c r="D32" s="3"/>
      <c r="E32" s="3"/>
      <c r="F32" s="4"/>
      <c r="G32" s="4"/>
      <c r="H32" s="4"/>
      <c r="I32" s="19"/>
      <c r="J32" s="20">
        <f>I31*E31</f>
        <v>33345</v>
      </c>
    </row>
    <row r="33" spans="1:10" s="7" customFormat="1" ht="57.75" customHeight="1">
      <c r="A33" s="57">
        <v>14</v>
      </c>
      <c r="B33" s="23" t="s">
        <v>53</v>
      </c>
      <c r="C33" s="33" t="s">
        <v>49</v>
      </c>
      <c r="D33" s="24" t="s">
        <v>0</v>
      </c>
      <c r="E33" s="26">
        <f>'[1]Итого'!$E$27+'[2]Лист1'!$E$33</f>
        <v>198.6</v>
      </c>
      <c r="F33" s="18">
        <v>650</v>
      </c>
      <c r="G33" s="18">
        <v>500</v>
      </c>
      <c r="H33" s="18">
        <v>430</v>
      </c>
      <c r="I33" s="48">
        <f>ROUND((F33+G33+H33)/3,2)</f>
        <v>526.67</v>
      </c>
      <c r="J33" s="20">
        <f>I22*E22</f>
        <v>0</v>
      </c>
    </row>
    <row r="34" spans="1:10" s="10" customFormat="1" ht="20.25" customHeight="1">
      <c r="A34" s="58"/>
      <c r="B34" s="2" t="s">
        <v>13</v>
      </c>
      <c r="C34" s="34"/>
      <c r="D34" s="3"/>
      <c r="E34" s="3"/>
      <c r="F34" s="4"/>
      <c r="G34" s="4"/>
      <c r="H34" s="4"/>
      <c r="I34" s="19"/>
      <c r="J34" s="20">
        <f>I33*E33</f>
        <v>104596.66199999998</v>
      </c>
    </row>
    <row r="35" spans="1:10" s="7" customFormat="1" ht="72" customHeight="1">
      <c r="A35" s="57">
        <v>15</v>
      </c>
      <c r="B35" s="23" t="s">
        <v>26</v>
      </c>
      <c r="C35" s="33" t="s">
        <v>28</v>
      </c>
      <c r="D35" s="54" t="s">
        <v>15</v>
      </c>
      <c r="E35" s="26">
        <f>'[2]Лист1'!$E$35+'[1]Итого'!$E$29</f>
        <v>40</v>
      </c>
      <c r="F35" s="18">
        <v>10</v>
      </c>
      <c r="G35" s="18">
        <v>10</v>
      </c>
      <c r="H35" s="18">
        <v>10</v>
      </c>
      <c r="I35" s="48">
        <f>ROUND((F35+G35+H35)/3,2)</f>
        <v>10</v>
      </c>
      <c r="J35" s="20">
        <f>I24*E24</f>
        <v>0</v>
      </c>
    </row>
    <row r="36" spans="1:10" s="10" customFormat="1" ht="15.75" customHeight="1">
      <c r="A36" s="58"/>
      <c r="B36" s="2" t="s">
        <v>13</v>
      </c>
      <c r="C36" s="34"/>
      <c r="D36" s="3"/>
      <c r="E36" s="3"/>
      <c r="F36" s="4"/>
      <c r="G36" s="4"/>
      <c r="H36" s="4"/>
      <c r="I36" s="19"/>
      <c r="J36" s="20">
        <f>I35*E35</f>
        <v>400</v>
      </c>
    </row>
    <row r="37" spans="1:10" s="7" customFormat="1" ht="55.5" customHeight="1">
      <c r="A37" s="57">
        <v>16</v>
      </c>
      <c r="B37" s="1" t="s">
        <v>42</v>
      </c>
      <c r="C37" s="49" t="s">
        <v>43</v>
      </c>
      <c r="D37" s="47" t="s">
        <v>15</v>
      </c>
      <c r="E37" s="26">
        <f>'[2]Лист1'!$E$37+'[1]Итого'!$E$31</f>
        <v>510</v>
      </c>
      <c r="F37" s="18">
        <v>10</v>
      </c>
      <c r="G37" s="18">
        <v>20</v>
      </c>
      <c r="H37" s="18">
        <v>10</v>
      </c>
      <c r="I37" s="48">
        <f>ROUND((F37+G37+H37)/3,2)</f>
        <v>13.33</v>
      </c>
      <c r="J37" s="20"/>
    </row>
    <row r="38" spans="1:10" s="10" customFormat="1" ht="18" customHeight="1">
      <c r="A38" s="58"/>
      <c r="B38" s="2" t="s">
        <v>13</v>
      </c>
      <c r="C38" s="36"/>
      <c r="D38" s="3"/>
      <c r="E38" s="3"/>
      <c r="F38" s="4"/>
      <c r="G38" s="4"/>
      <c r="H38" s="4"/>
      <c r="I38" s="19"/>
      <c r="J38" s="20">
        <f>I37*E37</f>
        <v>6798.3</v>
      </c>
    </row>
    <row r="39" spans="1:10" s="7" customFormat="1" ht="55.5" customHeight="1">
      <c r="A39" s="57">
        <v>17</v>
      </c>
      <c r="B39" s="1" t="s">
        <v>44</v>
      </c>
      <c r="C39" s="35" t="s">
        <v>45</v>
      </c>
      <c r="D39" s="47" t="s">
        <v>15</v>
      </c>
      <c r="E39" s="26">
        <f>'[1]Итого'!$E$31+'[2]Лист1'!$E$39</f>
        <v>510</v>
      </c>
      <c r="F39" s="18">
        <v>10</v>
      </c>
      <c r="G39" s="18">
        <v>20</v>
      </c>
      <c r="H39" s="18">
        <v>10</v>
      </c>
      <c r="I39" s="48">
        <f>ROUND((F39+G39+H39)/3,2)</f>
        <v>13.33</v>
      </c>
      <c r="J39" s="20"/>
    </row>
    <row r="40" spans="1:10" s="10" customFormat="1" ht="18" customHeight="1">
      <c r="A40" s="58"/>
      <c r="B40" s="2" t="s">
        <v>13</v>
      </c>
      <c r="C40" s="36"/>
      <c r="D40" s="3"/>
      <c r="E40" s="3"/>
      <c r="F40" s="4"/>
      <c r="G40" s="4"/>
      <c r="H40" s="4"/>
      <c r="I40" s="19"/>
      <c r="J40" s="20">
        <f>I39*E39</f>
        <v>6798.3</v>
      </c>
    </row>
    <row r="41" spans="1:10" s="7" customFormat="1" ht="55.5" customHeight="1">
      <c r="A41" s="57">
        <v>18</v>
      </c>
      <c r="B41" s="1" t="s">
        <v>54</v>
      </c>
      <c r="C41" s="35" t="s">
        <v>50</v>
      </c>
      <c r="D41" s="51" t="s">
        <v>0</v>
      </c>
      <c r="E41" s="26">
        <f>'[2]Лист1'!$E$41+'[1]Итого'!$E$35</f>
        <v>0.62</v>
      </c>
      <c r="F41" s="18">
        <v>5000</v>
      </c>
      <c r="G41" s="18">
        <v>9000</v>
      </c>
      <c r="H41" s="18">
        <v>3500</v>
      </c>
      <c r="I41" s="48">
        <f>ROUND((F41+G41+H41)/3,2)</f>
        <v>5833.33</v>
      </c>
      <c r="J41" s="20"/>
    </row>
    <row r="42" spans="1:10" s="10" customFormat="1" ht="18" customHeight="1">
      <c r="A42" s="58"/>
      <c r="B42" s="2" t="s">
        <v>13</v>
      </c>
      <c r="C42" s="36"/>
      <c r="D42" s="3"/>
      <c r="E42" s="3"/>
      <c r="F42" s="4"/>
      <c r="G42" s="4"/>
      <c r="H42" s="4"/>
      <c r="I42" s="19"/>
      <c r="J42" s="20">
        <f>I41*E41</f>
        <v>3616.6646</v>
      </c>
    </row>
    <row r="43" spans="1:10" s="7" customFormat="1" ht="126" customHeight="1">
      <c r="A43" s="57">
        <v>19</v>
      </c>
      <c r="B43" s="1" t="s">
        <v>51</v>
      </c>
      <c r="C43" s="35" t="s">
        <v>48</v>
      </c>
      <c r="D43" s="52" t="s">
        <v>47</v>
      </c>
      <c r="E43" s="26">
        <f>'[2]Лист1'!$E$45+'[1]Итого'!$E$39</f>
        <v>1007.7</v>
      </c>
      <c r="F43" s="18">
        <v>85</v>
      </c>
      <c r="G43" s="18">
        <v>100</v>
      </c>
      <c r="H43" s="18">
        <v>85</v>
      </c>
      <c r="I43" s="48">
        <f>ROUND((F43+G43+H43)/3,2)</f>
        <v>90</v>
      </c>
      <c r="J43" s="20"/>
    </row>
    <row r="44" spans="1:10" s="10" customFormat="1" ht="18" customHeight="1">
      <c r="A44" s="58"/>
      <c r="B44" s="2" t="s">
        <v>13</v>
      </c>
      <c r="C44" s="36"/>
      <c r="D44" s="3"/>
      <c r="E44" s="3"/>
      <c r="F44" s="4"/>
      <c r="G44" s="4"/>
      <c r="H44" s="4"/>
      <c r="I44" s="19"/>
      <c r="J44" s="20">
        <f>I43*E43</f>
        <v>90693</v>
      </c>
    </row>
    <row r="45" spans="1:10" s="7" customFormat="1" ht="45.75" customHeight="1">
      <c r="A45" s="57">
        <v>20</v>
      </c>
      <c r="B45" s="1" t="s">
        <v>52</v>
      </c>
      <c r="C45" s="37" t="s">
        <v>46</v>
      </c>
      <c r="D45" s="22" t="s">
        <v>15</v>
      </c>
      <c r="E45" s="26">
        <f>'[2]Лист1'!$E$47+'[1]Итого'!$E$41</f>
        <v>29610</v>
      </c>
      <c r="F45" s="18">
        <v>7</v>
      </c>
      <c r="G45" s="18">
        <v>10</v>
      </c>
      <c r="H45" s="18">
        <v>7.5</v>
      </c>
      <c r="I45" s="48">
        <f>ROUND((F45+G45+H45)/3,2)</f>
        <v>8.17</v>
      </c>
      <c r="J45" s="20">
        <f>I44*E44</f>
        <v>0</v>
      </c>
    </row>
    <row r="46" spans="1:10" s="10" customFormat="1" ht="18.75" customHeight="1">
      <c r="A46" s="58"/>
      <c r="B46" s="2" t="s">
        <v>13</v>
      </c>
      <c r="C46" s="8"/>
      <c r="D46" s="3"/>
      <c r="E46" s="3"/>
      <c r="F46" s="4"/>
      <c r="G46" s="4"/>
      <c r="H46" s="4"/>
      <c r="I46" s="9"/>
      <c r="J46" s="20">
        <f>I45*E45</f>
        <v>241913.7</v>
      </c>
    </row>
    <row r="47" spans="1:10" s="10" customFormat="1" ht="15">
      <c r="A47" s="11"/>
      <c r="B47" s="5" t="s">
        <v>14</v>
      </c>
      <c r="C47" s="5"/>
      <c r="D47" s="5"/>
      <c r="E47" s="5"/>
      <c r="F47" s="5"/>
      <c r="G47" s="5"/>
      <c r="H47" s="5"/>
      <c r="I47" s="5"/>
      <c r="J47" s="12">
        <f>J8+J10+J12+J14+J16+J18+J20+J22+J24+J26+J28+J30+J32+J34+J36+J38+J40+J42+J44+J46</f>
        <v>776420.8015999999</v>
      </c>
    </row>
    <row r="48" spans="1:10" s="7" customFormat="1" ht="15">
      <c r="A48" s="27"/>
      <c r="B48" s="13"/>
      <c r="C48" s="13"/>
      <c r="D48" s="13"/>
      <c r="E48" s="13"/>
      <c r="F48" s="13"/>
      <c r="G48" s="13"/>
      <c r="H48" s="13"/>
      <c r="I48" s="13"/>
      <c r="J48" s="14"/>
    </row>
    <row r="49" spans="1:10" s="7" customFormat="1" ht="21" customHeight="1">
      <c r="A49" s="13"/>
      <c r="B49" s="13"/>
      <c r="C49" s="13"/>
      <c r="D49" s="13"/>
      <c r="E49" s="13"/>
      <c r="F49" s="13"/>
      <c r="G49" s="13"/>
      <c r="H49" s="13"/>
      <c r="I49" s="13"/>
      <c r="J49" s="14"/>
    </row>
    <row r="50" spans="1:12" s="42" customFormat="1" ht="15" customHeight="1">
      <c r="A50" s="39" t="s">
        <v>10</v>
      </c>
      <c r="B50" s="55" t="s">
        <v>56</v>
      </c>
      <c r="C50" s="59"/>
      <c r="D50" s="40"/>
      <c r="E50" s="40"/>
      <c r="F50" s="40"/>
      <c r="G50" s="40"/>
      <c r="H50" s="40"/>
      <c r="I50" s="40"/>
      <c r="J50" s="40"/>
      <c r="K50" s="41"/>
      <c r="L50" s="50"/>
    </row>
    <row r="51" spans="1:12" s="42" customFormat="1" ht="15.75" customHeight="1">
      <c r="A51" s="39" t="s">
        <v>11</v>
      </c>
      <c r="B51" s="55" t="s">
        <v>57</v>
      </c>
      <c r="C51" s="56"/>
      <c r="D51" s="40"/>
      <c r="E51" s="40"/>
      <c r="F51" s="40"/>
      <c r="G51" s="40"/>
      <c r="H51" s="40"/>
      <c r="I51" s="40"/>
      <c r="J51" s="40"/>
      <c r="K51" s="43"/>
      <c r="L51" s="50"/>
    </row>
    <row r="52" spans="1:11" s="42" customFormat="1" ht="15.75" customHeight="1">
      <c r="A52" s="44" t="s">
        <v>12</v>
      </c>
      <c r="B52" s="55" t="s">
        <v>58</v>
      </c>
      <c r="C52" s="56"/>
      <c r="D52" s="40"/>
      <c r="E52" s="40"/>
      <c r="F52" s="40"/>
      <c r="G52" s="40"/>
      <c r="H52" s="40"/>
      <c r="I52" s="40"/>
      <c r="J52" s="40"/>
      <c r="K52" s="43"/>
    </row>
    <row r="53" spans="1:11" s="42" customFormat="1" ht="14.25">
      <c r="A53" s="45"/>
      <c r="B53" s="46" t="s">
        <v>30</v>
      </c>
      <c r="C53" s="45"/>
      <c r="D53" s="45"/>
      <c r="E53" s="45"/>
      <c r="F53" s="45"/>
      <c r="G53" s="45"/>
      <c r="H53" s="45"/>
      <c r="I53" s="45"/>
      <c r="J53" s="45"/>
      <c r="K53" s="43"/>
    </row>
    <row r="54" spans="1:11" s="42" customFormat="1" ht="14.25">
      <c r="A54" s="45"/>
      <c r="B54" s="43" t="s">
        <v>31</v>
      </c>
      <c r="C54" s="46"/>
      <c r="D54" s="46"/>
      <c r="E54" s="45"/>
      <c r="F54" s="45"/>
      <c r="G54" s="45"/>
      <c r="H54" s="45"/>
      <c r="I54" s="45"/>
      <c r="J54" s="45"/>
      <c r="K54" s="41"/>
    </row>
    <row r="55" spans="1:11" s="42" customFormat="1" ht="14.25">
      <c r="A55" s="45"/>
      <c r="B55" s="46" t="s">
        <v>59</v>
      </c>
      <c r="C55" s="46"/>
      <c r="D55" s="46"/>
      <c r="E55" s="45"/>
      <c r="F55" s="45"/>
      <c r="G55" s="45"/>
      <c r="H55" s="45"/>
      <c r="I55" s="45"/>
      <c r="J55" s="45"/>
      <c r="K55" s="41"/>
    </row>
    <row r="56" spans="1:11" s="42" customFormat="1" ht="14.25">
      <c r="A56" s="45"/>
      <c r="B56" s="46" t="s">
        <v>60</v>
      </c>
      <c r="C56" s="46"/>
      <c r="D56" s="46"/>
      <c r="E56" s="45"/>
      <c r="F56" s="45"/>
      <c r="G56" s="45"/>
      <c r="H56" s="45"/>
      <c r="I56" s="45"/>
      <c r="J56" s="45"/>
      <c r="K56" s="41"/>
    </row>
  </sheetData>
  <sheetProtection/>
  <mergeCells count="34">
    <mergeCell ref="A43:A44"/>
    <mergeCell ref="A45:A46"/>
    <mergeCell ref="A37:A38"/>
    <mergeCell ref="A39:A40"/>
    <mergeCell ref="A7:A8"/>
    <mergeCell ref="A13:A14"/>
    <mergeCell ref="A27:A28"/>
    <mergeCell ref="A41:A42"/>
    <mergeCell ref="D5:D6"/>
    <mergeCell ref="A11:A12"/>
    <mergeCell ref="A17:A18"/>
    <mergeCell ref="A19:A20"/>
    <mergeCell ref="A23:A24"/>
    <mergeCell ref="A21:A22"/>
    <mergeCell ref="J5:J6"/>
    <mergeCell ref="B5:B6"/>
    <mergeCell ref="A5:A6"/>
    <mergeCell ref="F5:H5"/>
    <mergeCell ref="A2:M2"/>
    <mergeCell ref="A3:M3"/>
    <mergeCell ref="E5:E6"/>
    <mergeCell ref="I5:I6"/>
    <mergeCell ref="C5:C6"/>
    <mergeCell ref="A4:C4"/>
    <mergeCell ref="B52:C52"/>
    <mergeCell ref="A9:A10"/>
    <mergeCell ref="A33:A34"/>
    <mergeCell ref="A25:A26"/>
    <mergeCell ref="A31:A32"/>
    <mergeCell ref="B51:C51"/>
    <mergeCell ref="A35:A36"/>
    <mergeCell ref="A29:A30"/>
    <mergeCell ref="B50:C50"/>
    <mergeCell ref="A15:A16"/>
  </mergeCells>
  <printOptions/>
  <pageMargins left="0.2362204724409449" right="0.2362204724409449" top="0.7480314960629921" bottom="0.7480314960629921" header="0.31496062992125984" footer="0.31496062992125984"/>
  <pageSetup fitToHeight="0" horizontalDpi="600" verticalDpi="600" orientation="landscape" paperSize="9" scale="62" r:id="rId1"/>
  <rowBreaks count="1" manualBreakCount="1">
    <brk id="35" min="1" max="11" man="1"/>
  </rowBreaks>
  <colBreaks count="1" manualBreakCount="1">
    <brk id="12"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pk-klad</cp:lastModifiedBy>
  <cp:lastPrinted>2018-12-06T12:18:11Z</cp:lastPrinted>
  <dcterms:created xsi:type="dcterms:W3CDTF">1996-10-08T23:32:33Z</dcterms:created>
  <dcterms:modified xsi:type="dcterms:W3CDTF">2019-06-19T07:51:46Z</dcterms:modified>
  <cp:category/>
  <cp:version/>
  <cp:contentType/>
  <cp:contentStatus/>
</cp:coreProperties>
</file>