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<sst xmlns="http://schemas.openxmlformats.org/spreadsheetml/2006/main" count="182" uniqueCount="136">
  <si>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</si>
  <si>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</si>
  <si>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</si>
  <si>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</si>
  <si>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</si>
  <si>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</si>
  <si>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</si>
  <si>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</si>
  <si>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</si>
  <si>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</si>
  <si>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</si>
  <si>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</si>
  <si>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</si>
  <si>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</si>
  <si>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</si>
  <si>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</si>
  <si>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</si>
  <si>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</si>
  <si>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</si>
  <si>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</si>
  <si>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</si>
  <si>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</si>
  <si>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</si>
  <si>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</si>
  <si>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</si>
  <si>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</si>
  <si>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</si>
  <si>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</si>
  <si>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</si>
  <si>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</si>
  <si>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</si>
  <si>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</si>
  <si>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</si>
  <si>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</si>
  <si>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</si>
  <si>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</si>
  <si>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</si>
  <si>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</si>
  <si>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</si>
  <si>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</si>
  <si>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</si>
  <si>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</si>
  <si>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</si>
  <si>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</si>
  <si>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</si>
  <si>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</si>
  <si>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</si>
  <si>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</si>
  <si>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</si>
  <si>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</si>
  <si>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</si>
  <si>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</si>
  <si>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</si>
  <si>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</si>
  <si>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</si>
  <si>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</si>
  <si>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</si>
  <si>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</si>
  <si>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</si>
  <si>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</si>
  <si>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</si>
  <si>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</si>
  <si>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</si>
  <si>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</si>
  <si>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</si>
  <si>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</si>
  <si>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</si>
  <si>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</si>
  <si>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</si>
  <si>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</si>
  <si>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</si>
  <si>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</si>
  <si>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</si>
  <si>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</si>
  <si>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</si>
  <si>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</si>
  <si>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</si>
  <si>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</si>
  <si>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</si>
  <si>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</si>
  <si>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</si>
  <si>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</si>
  <si>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</si>
  <si>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</si>
  <si>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</si>
  <si>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</si>
  <si>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</si>
  <si>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</si>
  <si>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</si>
  <si>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</si>
  <si>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</si>
  <si>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</si>
  <si>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</si>
  <si>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</si>
  <si>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</si>
  <si>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</si>
  <si>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</si>
  <si>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</si>
  <si>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</si>
  <si>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</si>
  <si>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</si>
  <si>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</si>
  <si>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</si>
  <si>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</si>
  <si>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</si>
  <si>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</si>
  <si>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</si>
  <si>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</si>
  <si>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</si>
  <si>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>Командировки сотрудников</t>
  </si>
  <si>
    <t xml:space="preserve"> к письму УСП № 19</t>
  </si>
  <si>
    <t>0.1.1</t>
  </si>
  <si>
    <t>0.1.2</t>
  </si>
  <si>
    <t>Управление бухгалтерского учета и отчетности</t>
  </si>
  <si>
    <t>0.2.1</t>
  </si>
  <si>
    <t>0.2.2</t>
  </si>
  <si>
    <t>0.3.1</t>
  </si>
  <si>
    <t>Организация деятельности лагерей с дневным пребыванием детей на базе учреждений социальной сферы города Югорска (3,4)</t>
  </si>
  <si>
    <t>Организация отдыха и оздоровления детей в климатически благоприятных зонах России и за ее пределами (6)</t>
  </si>
  <si>
    <t>Управление бухгалтерского учета и отчетности администрации города Югорска</t>
  </si>
  <si>
    <t>Управление бухгалтерского учета и отчетности
администрации города Югорск</t>
  </si>
  <si>
    <t>Л.А. Михайлова</t>
  </si>
  <si>
    <t xml:space="preserve">О.В. Бочарова                     </t>
  </si>
  <si>
    <t xml:space="preserve">     5-00-47 (253)</t>
  </si>
  <si>
    <t>46</t>
  </si>
  <si>
    <t>47</t>
  </si>
  <si>
    <t>48</t>
  </si>
  <si>
    <t>49</t>
  </si>
  <si>
    <t>50</t>
  </si>
  <si>
    <t xml:space="preserve">В.М. Бурматов  </t>
  </si>
  <si>
    <t xml:space="preserve"> по состоянию на 31 марта 2018</t>
  </si>
  <si>
    <t>от «_15_» января  2018</t>
  </si>
  <si>
    <t>Мероприятие запланровано на 2-йквартал</t>
  </si>
  <si>
    <t>Организация оздоровления детей на базе санатория-профилактория общества с ограниченной ответственностью "Газпром трансгаз Югорск" запланировано на 2 и 3 кварталы, а также лагерей с дневным пребыванием.</t>
  </si>
  <si>
    <t xml:space="preserve">Провели предоплату на путевки. Выездной отдых запланирован на 2 и 3 кварталы. 
</t>
  </si>
  <si>
    <t>Произвели бронирование авиабилетов Москва-Бургас (Республика Болгария)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</si>
</sst>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172" fontId="52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172" fontId="54" fillId="0" borderId="10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0" xfId="0" applyNumberFormat="1" applyFont="1" applyAlignment="1">
      <alignment horizontal="justify"/>
    </xf>
    <xf numFmtId="0" fontId="56" fillId="0" borderId="0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172" fontId="52" fillId="0" borderId="13" xfId="0" applyNumberFormat="1" applyFont="1" applyBorder="1" applyAlignment="1">
      <alignment horizontal="center" vertical="top" wrapText="1"/>
    </xf>
    <xf numFmtId="172" fontId="52" fillId="0" borderId="14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172" fontId="54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justify"/>
    </xf>
    <xf numFmtId="172" fontId="52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2" fillId="0" borderId="15" xfId="0" applyFont="1" applyBorder="1" applyAlignment="1">
      <alignment/>
    </xf>
    <xf numFmtId="172" fontId="52" fillId="33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52" fillId="33" borderId="14" xfId="0" applyNumberFormat="1" applyFont="1" applyFill="1" applyBorder="1" applyAlignment="1">
      <alignment horizontal="center" vertical="top" wrapText="1"/>
    </xf>
    <xf numFmtId="172" fontId="54" fillId="33" borderId="10" xfId="0" applyNumberFormat="1" applyFont="1" applyFill="1" applyBorder="1" applyAlignment="1">
      <alignment horizontal="center" vertical="top" wrapText="1"/>
    </xf>
    <xf numFmtId="172" fontId="52" fillId="33" borderId="13" xfId="0" applyNumberFormat="1" applyFont="1" applyFill="1" applyBorder="1" applyAlignment="1">
      <alignment horizontal="center" vertical="top" wrapText="1"/>
    </xf>
    <xf numFmtId="172" fontId="54" fillId="33" borderId="13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52" fillId="0" borderId="12" xfId="0" applyNumberFormat="1" applyFont="1" applyBorder="1" applyAlignment="1">
      <alignment horizontal="center" vertical="top" wrapText="1"/>
    </xf>
    <xf numFmtId="172" fontId="2" fillId="33" borderId="14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172" fontId="52" fillId="33" borderId="16" xfId="0" applyNumberFormat="1" applyFont="1" applyFill="1" applyBorder="1" applyAlignment="1">
      <alignment horizontal="center" vertical="top" wrapText="1"/>
    </xf>
    <xf numFmtId="49" fontId="52" fillId="0" borderId="12" xfId="0" applyNumberFormat="1" applyFont="1" applyBorder="1" applyAlignment="1">
      <alignment vertical="center" wrapText="1"/>
    </xf>
    <xf numFmtId="49" fontId="52" fillId="0" borderId="13" xfId="0" applyNumberFormat="1" applyFont="1" applyBorder="1" applyAlignment="1">
      <alignment vertical="center" wrapText="1"/>
    </xf>
    <xf numFmtId="173" fontId="52" fillId="0" borderId="10" xfId="0" applyNumberFormat="1" applyFont="1" applyBorder="1" applyAlignment="1">
      <alignment horizontal="center" vertical="top" wrapText="1"/>
    </xf>
    <xf numFmtId="49" fontId="52" fillId="0" borderId="17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49" fontId="52" fillId="0" borderId="12" xfId="0" applyNumberFormat="1" applyFont="1" applyBorder="1" applyAlignment="1">
      <alignment horizontal="center" vertical="top" wrapText="1"/>
    </xf>
    <xf numFmtId="49" fontId="52" fillId="0" borderId="13" xfId="0" applyNumberFormat="1" applyFont="1" applyBorder="1" applyAlignment="1">
      <alignment horizontal="center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wrapText="1"/>
    </xf>
    <xf numFmtId="0" fontId="58" fillId="0" borderId="0" xfId="0" applyFont="1" applyAlignment="1">
      <alignment horizontal="center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49" fontId="53" fillId="0" borderId="12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/>
    </xf>
    <xf numFmtId="0" fontId="52" fillId="0" borderId="18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7" fillId="0" borderId="15" xfId="0" applyFont="1" applyBorder="1" applyAlignment="1">
      <alignment horizontal="left"/>
    </xf>
    <xf numFmtId="0" fontId="53" fillId="0" borderId="17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="75" zoomScaleNormal="75" zoomScalePageLayoutView="0" workbookViewId="0" topLeftCell="A7">
      <selection activeCell="H22" sqref="H22"/>
    </sheetView>
  </sheetViews>
  <sheetFormatPr defaultColWidth="9.140625" defaultRowHeight="15"/>
  <cols>
    <col min="1" max="1" width="9.140625" style="25" customWidth="1"/>
    <col min="2" max="2" width="9.421875" style="15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25</v>
      </c>
    </row>
    <row r="2" spans="10:11" ht="15">
      <c r="J2" s="1"/>
      <c r="K2" s="1" t="s">
        <v>110</v>
      </c>
    </row>
    <row r="3" spans="10:11" ht="15">
      <c r="J3" s="1"/>
      <c r="K3" s="1" t="s">
        <v>131</v>
      </c>
    </row>
    <row r="4" spans="2:10" ht="15.75">
      <c r="B4" s="92" t="s">
        <v>0</v>
      </c>
      <c r="C4" s="92"/>
      <c r="D4" s="92"/>
      <c r="E4" s="92"/>
      <c r="F4" s="92"/>
      <c r="G4" s="92"/>
      <c r="H4" s="92"/>
      <c r="I4" s="92"/>
      <c r="J4" s="92"/>
    </row>
    <row r="5" spans="2:10" ht="15.75">
      <c r="B5" s="92" t="s">
        <v>1</v>
      </c>
      <c r="C5" s="92"/>
      <c r="D5" s="92"/>
      <c r="E5" s="92"/>
      <c r="F5" s="92"/>
      <c r="G5" s="92"/>
      <c r="H5" s="92"/>
      <c r="I5" s="92"/>
      <c r="J5" s="92"/>
    </row>
    <row r="6" spans="2:10" ht="15.75">
      <c r="B6" s="92" t="s">
        <v>130</v>
      </c>
      <c r="C6" s="92"/>
      <c r="D6" s="92"/>
      <c r="E6" s="92"/>
      <c r="F6" s="92"/>
      <c r="G6" s="92"/>
      <c r="H6" s="92"/>
      <c r="I6" s="92"/>
      <c r="J6" s="92"/>
    </row>
    <row r="7" spans="2:4" ht="15.75">
      <c r="B7" s="93" t="s">
        <v>2</v>
      </c>
      <c r="C7" s="93"/>
      <c r="D7" s="93"/>
    </row>
    <row r="8" spans="2:9" ht="15.75">
      <c r="B8" s="16" t="s">
        <v>26</v>
      </c>
      <c r="C8" s="2"/>
      <c r="D8" s="2"/>
      <c r="E8" s="2"/>
      <c r="F8" s="2"/>
      <c r="G8" s="2"/>
      <c r="H8" s="2"/>
      <c r="I8" s="2"/>
    </row>
    <row r="9" spans="2:4" ht="15.75">
      <c r="B9" s="93" t="s">
        <v>3</v>
      </c>
      <c r="C9" s="93"/>
      <c r="D9" s="93"/>
    </row>
    <row r="10" spans="2:9" ht="15.75">
      <c r="B10" s="98" t="s">
        <v>4</v>
      </c>
      <c r="C10" s="98"/>
      <c r="D10" s="98"/>
      <c r="E10" s="98"/>
      <c r="F10" s="98"/>
      <c r="G10" s="98"/>
      <c r="H10" s="98"/>
      <c r="I10" s="98"/>
    </row>
    <row r="11" spans="1:11" ht="29.25" customHeight="1">
      <c r="A11" s="77" t="s">
        <v>48</v>
      </c>
      <c r="B11" s="84" t="s">
        <v>45</v>
      </c>
      <c r="C11" s="85" t="s">
        <v>46</v>
      </c>
      <c r="D11" s="85" t="s">
        <v>47</v>
      </c>
      <c r="E11" s="85" t="s">
        <v>5</v>
      </c>
      <c r="F11" s="85" t="s">
        <v>6</v>
      </c>
      <c r="G11" s="85" t="s">
        <v>7</v>
      </c>
      <c r="H11" s="112" t="s">
        <v>8</v>
      </c>
      <c r="I11" s="112" t="s">
        <v>9</v>
      </c>
      <c r="J11" s="112"/>
      <c r="K11" s="85" t="s">
        <v>108</v>
      </c>
    </row>
    <row r="12" spans="1:11" ht="36.75" customHeight="1">
      <c r="A12" s="78"/>
      <c r="B12" s="84"/>
      <c r="C12" s="85"/>
      <c r="D12" s="85"/>
      <c r="E12" s="85"/>
      <c r="F12" s="85"/>
      <c r="G12" s="85"/>
      <c r="H12" s="112"/>
      <c r="I12" s="111" t="s">
        <v>105</v>
      </c>
      <c r="J12" s="85" t="s">
        <v>58</v>
      </c>
      <c r="K12" s="85"/>
    </row>
    <row r="13" spans="1:11" ht="29.25" customHeight="1">
      <c r="A13" s="79"/>
      <c r="B13" s="84"/>
      <c r="C13" s="85"/>
      <c r="D13" s="85"/>
      <c r="E13" s="85"/>
      <c r="F13" s="85"/>
      <c r="G13" s="85"/>
      <c r="H13" s="112"/>
      <c r="I13" s="111"/>
      <c r="J13" s="85"/>
      <c r="K13" s="85"/>
    </row>
    <row r="14" spans="1:12" s="14" customFormat="1" ht="10.5" customHeight="1">
      <c r="A14" s="39" t="s">
        <v>49</v>
      </c>
      <c r="B14" s="40" t="s">
        <v>50</v>
      </c>
      <c r="C14" s="41">
        <v>3</v>
      </c>
      <c r="D14" s="41">
        <v>4</v>
      </c>
      <c r="E14" s="41">
        <v>5</v>
      </c>
      <c r="F14" s="41">
        <v>6</v>
      </c>
      <c r="G14" s="42">
        <v>7</v>
      </c>
      <c r="H14" s="41">
        <v>8</v>
      </c>
      <c r="I14" s="41">
        <v>9</v>
      </c>
      <c r="J14" s="41">
        <v>10</v>
      </c>
      <c r="K14" s="41">
        <v>11</v>
      </c>
      <c r="L14" s="19"/>
    </row>
    <row r="15" spans="1:11" ht="15.75" customHeight="1">
      <c r="A15" s="80" t="s">
        <v>51</v>
      </c>
      <c r="B15" s="86" t="s">
        <v>10</v>
      </c>
      <c r="C15" s="87"/>
      <c r="D15" s="87"/>
      <c r="E15" s="87"/>
      <c r="F15" s="87"/>
      <c r="G15" s="87"/>
      <c r="H15" s="87"/>
      <c r="I15" s="87"/>
      <c r="J15" s="87"/>
      <c r="K15" s="88"/>
    </row>
    <row r="16" spans="1:11" ht="15.75" customHeight="1">
      <c r="A16" s="81"/>
      <c r="B16" s="89" t="s">
        <v>27</v>
      </c>
      <c r="C16" s="90"/>
      <c r="D16" s="90"/>
      <c r="E16" s="90"/>
      <c r="F16" s="90"/>
      <c r="G16" s="90"/>
      <c r="H16" s="90"/>
      <c r="I16" s="90"/>
      <c r="J16" s="90"/>
      <c r="K16" s="91"/>
    </row>
    <row r="17" spans="1:11" ht="15.75">
      <c r="A17" s="82"/>
      <c r="B17" s="108" t="s">
        <v>28</v>
      </c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ht="15.75" customHeight="1">
      <c r="A18" s="83" t="s">
        <v>52</v>
      </c>
      <c r="B18" s="86" t="s">
        <v>11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5.75" customHeight="1">
      <c r="A19" s="83"/>
      <c r="B19" s="108" t="s">
        <v>29</v>
      </c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s="25" customFormat="1" ht="15.75" customHeight="1">
      <c r="A20" s="48" t="s">
        <v>53</v>
      </c>
      <c r="B20" s="69" t="s">
        <v>111</v>
      </c>
      <c r="C20" s="72" t="s">
        <v>63</v>
      </c>
      <c r="D20" s="75" t="s">
        <v>56</v>
      </c>
      <c r="E20" s="49" t="s">
        <v>19</v>
      </c>
      <c r="F20" s="55">
        <v>0</v>
      </c>
      <c r="G20" s="55">
        <v>0</v>
      </c>
      <c r="H20" s="55">
        <v>0</v>
      </c>
      <c r="I20" s="55">
        <f aca="true" t="shared" si="0" ref="I20:I28">H20-G20</f>
        <v>0</v>
      </c>
      <c r="J20" s="55" t="e">
        <f aca="true" t="shared" si="1" ref="J20:J28">H20/G20*100</f>
        <v>#DIV/0!</v>
      </c>
      <c r="K20" s="59" t="s">
        <v>135</v>
      </c>
    </row>
    <row r="21" spans="1:11" ht="81" customHeight="1">
      <c r="A21" s="39" t="s">
        <v>54</v>
      </c>
      <c r="B21" s="70"/>
      <c r="C21" s="73"/>
      <c r="D21" s="76"/>
      <c r="E21" s="12" t="s">
        <v>13</v>
      </c>
      <c r="F21" s="21">
        <v>930</v>
      </c>
      <c r="G21" s="52">
        <v>930</v>
      </c>
      <c r="H21" s="21">
        <v>336.3</v>
      </c>
      <c r="I21" s="21">
        <f t="shared" si="0"/>
        <v>-593.7</v>
      </c>
      <c r="J21" s="21">
        <f t="shared" si="1"/>
        <v>36.16129032258065</v>
      </c>
      <c r="K21" s="60"/>
    </row>
    <row r="22" spans="1:11" ht="51" customHeight="1">
      <c r="A22" s="39" t="s">
        <v>55</v>
      </c>
      <c r="B22" s="71"/>
      <c r="C22" s="74"/>
      <c r="D22" s="33" t="s">
        <v>57</v>
      </c>
      <c r="E22" s="3" t="s">
        <v>13</v>
      </c>
      <c r="F22" s="5">
        <v>70</v>
      </c>
      <c r="G22" s="35">
        <v>70</v>
      </c>
      <c r="H22" s="5">
        <v>0</v>
      </c>
      <c r="I22" s="21">
        <f t="shared" si="0"/>
        <v>-70</v>
      </c>
      <c r="J22" s="21">
        <f t="shared" si="1"/>
        <v>0</v>
      </c>
      <c r="K22" s="6" t="s">
        <v>109</v>
      </c>
    </row>
    <row r="23" spans="1:11" s="25" customFormat="1" ht="59.25" customHeight="1">
      <c r="A23" s="48" t="s">
        <v>59</v>
      </c>
      <c r="B23" s="53" t="s">
        <v>112</v>
      </c>
      <c r="C23" s="72" t="s">
        <v>64</v>
      </c>
      <c r="D23" s="75" t="s">
        <v>12</v>
      </c>
      <c r="E23" s="49" t="s">
        <v>19</v>
      </c>
      <c r="F23" s="27">
        <v>0</v>
      </c>
      <c r="G23" s="35">
        <v>0</v>
      </c>
      <c r="H23" s="27">
        <v>0</v>
      </c>
      <c r="I23" s="21">
        <f t="shared" si="0"/>
        <v>0</v>
      </c>
      <c r="J23" s="21" t="e">
        <f t="shared" si="1"/>
        <v>#DIV/0!</v>
      </c>
      <c r="K23" s="59" t="s">
        <v>132</v>
      </c>
    </row>
    <row r="24" spans="1:11" ht="58.5" customHeight="1">
      <c r="A24" s="39" t="s">
        <v>60</v>
      </c>
      <c r="B24" s="56"/>
      <c r="C24" s="73"/>
      <c r="D24" s="76"/>
      <c r="E24" s="3" t="s">
        <v>13</v>
      </c>
      <c r="F24" s="5">
        <v>217</v>
      </c>
      <c r="G24" s="35">
        <v>217</v>
      </c>
      <c r="H24" s="5">
        <v>0</v>
      </c>
      <c r="I24" s="21">
        <f t="shared" si="0"/>
        <v>-217</v>
      </c>
      <c r="J24" s="21">
        <f t="shared" si="1"/>
        <v>0</v>
      </c>
      <c r="K24" s="60"/>
    </row>
    <row r="25" spans="1:11" s="25" customFormat="1" ht="64.5" customHeight="1">
      <c r="A25" s="48" t="s">
        <v>61</v>
      </c>
      <c r="B25" s="54"/>
      <c r="C25" s="74"/>
      <c r="D25" s="49" t="s">
        <v>113</v>
      </c>
      <c r="E25" s="49" t="s">
        <v>19</v>
      </c>
      <c r="F25" s="27">
        <v>0</v>
      </c>
      <c r="G25" s="35">
        <v>0</v>
      </c>
      <c r="H25" s="27">
        <v>0</v>
      </c>
      <c r="I25" s="21">
        <f t="shared" si="0"/>
        <v>0</v>
      </c>
      <c r="J25" s="21" t="e">
        <f t="shared" si="1"/>
        <v>#DIV/0!</v>
      </c>
      <c r="K25" s="6"/>
    </row>
    <row r="26" spans="1:11" s="25" customFormat="1" ht="25.5" customHeight="1">
      <c r="A26" s="48" t="s">
        <v>66</v>
      </c>
      <c r="B26" s="99" t="s">
        <v>14</v>
      </c>
      <c r="C26" s="100"/>
      <c r="D26" s="101"/>
      <c r="E26" s="49" t="s">
        <v>19</v>
      </c>
      <c r="F26" s="27">
        <f>F20+F23+F25</f>
        <v>0</v>
      </c>
      <c r="G26" s="35">
        <f>G20+G23+G25</f>
        <v>0</v>
      </c>
      <c r="H26" s="27">
        <f>H20+H23+H25</f>
        <v>0</v>
      </c>
      <c r="I26" s="21">
        <f t="shared" si="0"/>
        <v>0</v>
      </c>
      <c r="J26" s="21" t="e">
        <f t="shared" si="1"/>
        <v>#DIV/0!</v>
      </c>
      <c r="K26" s="6"/>
    </row>
    <row r="27" spans="1:11" ht="31.5" customHeight="1">
      <c r="A27" s="39" t="s">
        <v>67</v>
      </c>
      <c r="B27" s="102"/>
      <c r="C27" s="103"/>
      <c r="D27" s="104"/>
      <c r="E27" s="3" t="s">
        <v>13</v>
      </c>
      <c r="F27" s="5">
        <f>F21+F22+F24</f>
        <v>1217</v>
      </c>
      <c r="G27" s="32">
        <f>G21+G22+G24</f>
        <v>1217</v>
      </c>
      <c r="H27" s="27">
        <f>H21+H22+H24</f>
        <v>336.3</v>
      </c>
      <c r="I27" s="21">
        <f t="shared" si="0"/>
        <v>-880.7</v>
      </c>
      <c r="J27" s="21">
        <f t="shared" si="1"/>
        <v>27.63352506162695</v>
      </c>
      <c r="K27" s="4"/>
    </row>
    <row r="28" spans="1:11" ht="15.75">
      <c r="A28" s="39" t="s">
        <v>68</v>
      </c>
      <c r="B28" s="105"/>
      <c r="C28" s="106"/>
      <c r="D28" s="107"/>
      <c r="E28" s="10" t="s">
        <v>15</v>
      </c>
      <c r="F28" s="46">
        <f>F26+F27</f>
        <v>1217</v>
      </c>
      <c r="G28" s="46">
        <f>G26+G27</f>
        <v>1217</v>
      </c>
      <c r="H28" s="46">
        <f>H26+H27</f>
        <v>336.3</v>
      </c>
      <c r="I28" s="21">
        <f t="shared" si="0"/>
        <v>-880.7</v>
      </c>
      <c r="J28" s="21">
        <f t="shared" si="1"/>
        <v>27.63352506162695</v>
      </c>
      <c r="K28" s="10"/>
    </row>
    <row r="29" spans="1:11" ht="15.75" customHeight="1">
      <c r="A29" s="83" t="s">
        <v>69</v>
      </c>
      <c r="B29" s="86" t="s">
        <v>16</v>
      </c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5.75">
      <c r="A30" s="83"/>
      <c r="B30" s="108" t="s">
        <v>62</v>
      </c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ht="109.5" customHeight="1">
      <c r="A31" s="39" t="s">
        <v>70</v>
      </c>
      <c r="B31" s="69" t="s">
        <v>114</v>
      </c>
      <c r="C31" s="124" t="s">
        <v>65</v>
      </c>
      <c r="D31" s="76" t="s">
        <v>12</v>
      </c>
      <c r="E31" s="12" t="s">
        <v>19</v>
      </c>
      <c r="F31" s="21">
        <v>3281.3</v>
      </c>
      <c r="G31" s="35">
        <v>3281.3</v>
      </c>
      <c r="H31" s="21">
        <v>0</v>
      </c>
      <c r="I31" s="21">
        <f>H31-G31</f>
        <v>-3281.3</v>
      </c>
      <c r="J31" s="21">
        <f>H31/G31*100</f>
        <v>0</v>
      </c>
      <c r="K31" s="60" t="s">
        <v>133</v>
      </c>
    </row>
    <row r="32" spans="1:11" ht="31.5">
      <c r="A32" s="39" t="s">
        <v>71</v>
      </c>
      <c r="B32" s="71"/>
      <c r="C32" s="125"/>
      <c r="D32" s="94"/>
      <c r="E32" s="3" t="s">
        <v>21</v>
      </c>
      <c r="F32" s="43">
        <v>0</v>
      </c>
      <c r="G32" s="44">
        <v>0</v>
      </c>
      <c r="H32" s="34">
        <v>0</v>
      </c>
      <c r="I32" s="45">
        <f aca="true" t="shared" si="2" ref="I32:I43">H32-G32</f>
        <v>0</v>
      </c>
      <c r="J32" s="45" t="e">
        <f aca="true" t="shared" si="3" ref="J32:J42">H32/G32*100</f>
        <v>#DIV/0!</v>
      </c>
      <c r="K32" s="123"/>
    </row>
    <row r="33" spans="1:11" ht="15.75">
      <c r="A33" s="39" t="s">
        <v>72</v>
      </c>
      <c r="B33" s="69" t="s">
        <v>115</v>
      </c>
      <c r="C33" s="115" t="s">
        <v>117</v>
      </c>
      <c r="D33" s="94" t="s">
        <v>30</v>
      </c>
      <c r="E33" s="3" t="s">
        <v>19</v>
      </c>
      <c r="F33" s="5">
        <v>3976.5</v>
      </c>
      <c r="G33" s="22">
        <v>3976.5</v>
      </c>
      <c r="H33" s="22">
        <v>0</v>
      </c>
      <c r="I33" s="21">
        <f t="shared" si="2"/>
        <v>-3976.5</v>
      </c>
      <c r="J33" s="21">
        <f t="shared" si="3"/>
        <v>0</v>
      </c>
      <c r="K33" s="123"/>
    </row>
    <row r="34" spans="1:11" ht="31.5">
      <c r="A34" s="39" t="s">
        <v>73</v>
      </c>
      <c r="B34" s="70"/>
      <c r="C34" s="115"/>
      <c r="D34" s="94"/>
      <c r="E34" s="3" t="s">
        <v>13</v>
      </c>
      <c r="F34" s="43">
        <v>3438.5</v>
      </c>
      <c r="G34" s="47">
        <v>3438.5</v>
      </c>
      <c r="H34" s="43">
        <v>30.4</v>
      </c>
      <c r="I34" s="45">
        <f t="shared" si="2"/>
        <v>-3408.1</v>
      </c>
      <c r="J34" s="45">
        <f t="shared" si="3"/>
        <v>0.8841064417623964</v>
      </c>
      <c r="K34" s="123"/>
    </row>
    <row r="35" spans="1:11" ht="31.5">
      <c r="A35" s="39" t="s">
        <v>74</v>
      </c>
      <c r="B35" s="70"/>
      <c r="C35" s="115"/>
      <c r="D35" s="94"/>
      <c r="E35" s="3" t="s">
        <v>21</v>
      </c>
      <c r="F35" s="43">
        <v>1383</v>
      </c>
      <c r="G35" s="44">
        <v>1383</v>
      </c>
      <c r="H35" s="43">
        <v>0</v>
      </c>
      <c r="I35" s="45">
        <f t="shared" si="2"/>
        <v>-1383</v>
      </c>
      <c r="J35" s="45">
        <f t="shared" si="3"/>
        <v>0</v>
      </c>
      <c r="K35" s="123"/>
    </row>
    <row r="36" spans="1:11" ht="31.5">
      <c r="A36" s="39" t="s">
        <v>75</v>
      </c>
      <c r="B36" s="70"/>
      <c r="C36" s="115"/>
      <c r="D36" s="94" t="s">
        <v>12</v>
      </c>
      <c r="E36" s="3" t="s">
        <v>13</v>
      </c>
      <c r="F36" s="5">
        <v>96.5</v>
      </c>
      <c r="G36" s="35">
        <v>96.5</v>
      </c>
      <c r="H36" s="5">
        <v>0</v>
      </c>
      <c r="I36" s="21">
        <f t="shared" si="2"/>
        <v>-96.5</v>
      </c>
      <c r="J36" s="21">
        <f t="shared" si="3"/>
        <v>0</v>
      </c>
      <c r="K36" s="123"/>
    </row>
    <row r="37" spans="1:11" ht="31.5">
      <c r="A37" s="39" t="s">
        <v>76</v>
      </c>
      <c r="B37" s="70"/>
      <c r="C37" s="115"/>
      <c r="D37" s="94"/>
      <c r="E37" s="3" t="s">
        <v>21</v>
      </c>
      <c r="F37" s="5">
        <v>151.2</v>
      </c>
      <c r="G37" s="22">
        <v>151.2</v>
      </c>
      <c r="H37" s="32">
        <v>0</v>
      </c>
      <c r="I37" s="21">
        <f t="shared" si="2"/>
        <v>-151.2</v>
      </c>
      <c r="J37" s="21">
        <f t="shared" si="3"/>
        <v>0</v>
      </c>
      <c r="K37" s="123"/>
    </row>
    <row r="38" spans="1:11" ht="31.5">
      <c r="A38" s="39" t="s">
        <v>77</v>
      </c>
      <c r="B38" s="70"/>
      <c r="C38" s="115"/>
      <c r="D38" s="94" t="s">
        <v>31</v>
      </c>
      <c r="E38" s="3" t="s">
        <v>13</v>
      </c>
      <c r="F38" s="5">
        <v>188</v>
      </c>
      <c r="G38" s="35">
        <v>188</v>
      </c>
      <c r="H38" s="5">
        <v>0</v>
      </c>
      <c r="I38" s="21">
        <f t="shared" si="2"/>
        <v>-188</v>
      </c>
      <c r="J38" s="21">
        <f t="shared" si="3"/>
        <v>0</v>
      </c>
      <c r="K38" s="123"/>
    </row>
    <row r="39" spans="1:11" ht="31.5">
      <c r="A39" s="39" t="s">
        <v>78</v>
      </c>
      <c r="B39" s="71"/>
      <c r="C39" s="115"/>
      <c r="D39" s="94"/>
      <c r="E39" s="3" t="s">
        <v>21</v>
      </c>
      <c r="F39" s="5">
        <v>454.1</v>
      </c>
      <c r="G39" s="22">
        <v>454.1</v>
      </c>
      <c r="H39" s="5">
        <v>0</v>
      </c>
      <c r="I39" s="21">
        <f t="shared" si="2"/>
        <v>-454.1</v>
      </c>
      <c r="J39" s="21">
        <f t="shared" si="3"/>
        <v>0</v>
      </c>
      <c r="K39" s="123"/>
    </row>
    <row r="40" spans="1:11" ht="15.75">
      <c r="A40" s="39" t="s">
        <v>79</v>
      </c>
      <c r="B40" s="113"/>
      <c r="C40" s="94" t="s">
        <v>17</v>
      </c>
      <c r="D40" s="94"/>
      <c r="E40" s="3" t="s">
        <v>19</v>
      </c>
      <c r="F40" s="5">
        <f>F31+F33</f>
        <v>7257.8</v>
      </c>
      <c r="G40" s="5">
        <f>G31+G33</f>
        <v>7257.8</v>
      </c>
      <c r="H40" s="5">
        <f>H31+H33</f>
        <v>0</v>
      </c>
      <c r="I40" s="21">
        <f t="shared" si="2"/>
        <v>-7257.8</v>
      </c>
      <c r="J40" s="21">
        <f t="shared" si="3"/>
        <v>0</v>
      </c>
      <c r="K40" s="13"/>
    </row>
    <row r="41" spans="1:11" ht="31.5">
      <c r="A41" s="39" t="s">
        <v>80</v>
      </c>
      <c r="B41" s="113"/>
      <c r="C41" s="94"/>
      <c r="D41" s="94"/>
      <c r="E41" s="3" t="s">
        <v>13</v>
      </c>
      <c r="F41" s="5">
        <f>F34+F36+F38</f>
        <v>3723</v>
      </c>
      <c r="G41" s="32">
        <f>G34+G36+G38</f>
        <v>3723</v>
      </c>
      <c r="H41" s="5">
        <f>H34+H36+H38</f>
        <v>30.4</v>
      </c>
      <c r="I41" s="21">
        <f t="shared" si="2"/>
        <v>-3692.6</v>
      </c>
      <c r="J41" s="21">
        <f t="shared" si="3"/>
        <v>0.8165457964007521</v>
      </c>
      <c r="K41" s="13"/>
    </row>
    <row r="42" spans="1:11" ht="31.5">
      <c r="A42" s="39" t="s">
        <v>81</v>
      </c>
      <c r="B42" s="113"/>
      <c r="C42" s="94"/>
      <c r="D42" s="94"/>
      <c r="E42" s="3" t="s">
        <v>21</v>
      </c>
      <c r="F42" s="5">
        <f>F32+F35+F37+F39</f>
        <v>1988.3000000000002</v>
      </c>
      <c r="G42" s="5">
        <f>G32+G35+G37+G39</f>
        <v>1988.3000000000002</v>
      </c>
      <c r="H42" s="5">
        <f>H32+H35+H37+H39</f>
        <v>0</v>
      </c>
      <c r="I42" s="21">
        <f t="shared" si="2"/>
        <v>-1988.3000000000002</v>
      </c>
      <c r="J42" s="21">
        <f t="shared" si="3"/>
        <v>0</v>
      </c>
      <c r="K42" s="13"/>
    </row>
    <row r="43" spans="1:11" ht="15.75">
      <c r="A43" s="39" t="s">
        <v>82</v>
      </c>
      <c r="B43" s="114"/>
      <c r="C43" s="75"/>
      <c r="D43" s="75"/>
      <c r="E43" s="11" t="s">
        <v>32</v>
      </c>
      <c r="F43" s="46">
        <f>SUM(F40:F42)</f>
        <v>12969.099999999999</v>
      </c>
      <c r="G43" s="46">
        <f>SUM(G40:G42)</f>
        <v>12969.099999999999</v>
      </c>
      <c r="H43" s="46">
        <f>SUM(H40:H42)</f>
        <v>30.4</v>
      </c>
      <c r="I43" s="21">
        <f t="shared" si="2"/>
        <v>-12938.699999999999</v>
      </c>
      <c r="J43" s="46">
        <f>H43/G43*100</f>
        <v>0.234403312488916</v>
      </c>
      <c r="K43" s="20"/>
    </row>
    <row r="44" spans="1:11" ht="15.75" customHeight="1">
      <c r="A44" s="80" t="s">
        <v>83</v>
      </c>
      <c r="B44" s="86" t="s">
        <v>33</v>
      </c>
      <c r="C44" s="87"/>
      <c r="D44" s="87"/>
      <c r="E44" s="87"/>
      <c r="F44" s="87"/>
      <c r="G44" s="87"/>
      <c r="H44" s="87"/>
      <c r="I44" s="87"/>
      <c r="J44" s="87"/>
      <c r="K44" s="88"/>
    </row>
    <row r="45" spans="1:11" ht="15.75" customHeight="1">
      <c r="A45" s="82"/>
      <c r="B45" s="108" t="s">
        <v>34</v>
      </c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1" ht="30" customHeight="1">
      <c r="A46" s="39" t="s">
        <v>84</v>
      </c>
      <c r="B46" s="69" t="s">
        <v>116</v>
      </c>
      <c r="C46" s="95" t="s">
        <v>118</v>
      </c>
      <c r="D46" s="94" t="s">
        <v>12</v>
      </c>
      <c r="E46" s="3" t="s">
        <v>19</v>
      </c>
      <c r="F46" s="21">
        <v>5673.3</v>
      </c>
      <c r="G46" s="35">
        <v>5681.3</v>
      </c>
      <c r="H46" s="22">
        <v>1995.1</v>
      </c>
      <c r="I46" s="21">
        <f aca="true" t="shared" si="4" ref="I46:I68">H46-G46</f>
        <v>-3686.2000000000003</v>
      </c>
      <c r="J46" s="21">
        <f>H46/G46*100</f>
        <v>35.11696266699523</v>
      </c>
      <c r="K46" s="59" t="s">
        <v>134</v>
      </c>
    </row>
    <row r="47" spans="1:11" ht="30" customHeight="1">
      <c r="A47" s="39" t="s">
        <v>85</v>
      </c>
      <c r="B47" s="70"/>
      <c r="C47" s="96"/>
      <c r="D47" s="94"/>
      <c r="E47" s="3" t="s">
        <v>13</v>
      </c>
      <c r="F47" s="5">
        <v>260</v>
      </c>
      <c r="G47" s="35">
        <v>260</v>
      </c>
      <c r="H47" s="34">
        <v>0</v>
      </c>
      <c r="I47" s="21">
        <f t="shared" si="4"/>
        <v>-260</v>
      </c>
      <c r="J47" s="21">
        <f>H47/G47*100</f>
        <v>0</v>
      </c>
      <c r="K47" s="118"/>
    </row>
    <row r="48" spans="1:11" ht="36" customHeight="1">
      <c r="A48" s="39" t="s">
        <v>86</v>
      </c>
      <c r="B48" s="71"/>
      <c r="C48" s="97"/>
      <c r="D48" s="94"/>
      <c r="E48" s="3" t="s">
        <v>21</v>
      </c>
      <c r="F48" s="43">
        <v>6000</v>
      </c>
      <c r="G48" s="44">
        <v>6000</v>
      </c>
      <c r="H48" s="34">
        <v>0</v>
      </c>
      <c r="I48" s="45">
        <f t="shared" si="4"/>
        <v>-6000</v>
      </c>
      <c r="J48" s="45">
        <f>H48/G48*100</f>
        <v>0</v>
      </c>
      <c r="K48" s="60"/>
    </row>
    <row r="49" spans="1:11" ht="20.25" customHeight="1">
      <c r="A49" s="39" t="s">
        <v>87</v>
      </c>
      <c r="B49" s="75"/>
      <c r="C49" s="94" t="s">
        <v>20</v>
      </c>
      <c r="D49" s="94"/>
      <c r="E49" s="3" t="s">
        <v>19</v>
      </c>
      <c r="F49" s="5">
        <f>F46</f>
        <v>5673.3</v>
      </c>
      <c r="G49" s="5">
        <f>G46</f>
        <v>5681.3</v>
      </c>
      <c r="H49" s="5">
        <f>H46</f>
        <v>1995.1</v>
      </c>
      <c r="I49" s="21">
        <f t="shared" si="4"/>
        <v>-3686.2000000000003</v>
      </c>
      <c r="J49" s="21">
        <f aca="true" t="shared" si="5" ref="J49:J68">H49/G49*100</f>
        <v>35.11696266699523</v>
      </c>
      <c r="K49" s="9"/>
    </row>
    <row r="50" spans="1:11" ht="38.25" customHeight="1">
      <c r="A50" s="39" t="s">
        <v>88</v>
      </c>
      <c r="B50" s="122"/>
      <c r="C50" s="94"/>
      <c r="D50" s="94"/>
      <c r="E50" s="3" t="s">
        <v>13</v>
      </c>
      <c r="F50" s="5">
        <f aca="true" t="shared" si="6" ref="F50:H51">F47</f>
        <v>260</v>
      </c>
      <c r="G50" s="5">
        <f t="shared" si="6"/>
        <v>260</v>
      </c>
      <c r="H50" s="5">
        <f t="shared" si="6"/>
        <v>0</v>
      </c>
      <c r="I50" s="21">
        <f t="shared" si="4"/>
        <v>-260</v>
      </c>
      <c r="J50" s="21">
        <f t="shared" si="5"/>
        <v>0</v>
      </c>
      <c r="K50" s="9"/>
    </row>
    <row r="51" spans="1:11" ht="38.25" customHeight="1">
      <c r="A51" s="39" t="s">
        <v>89</v>
      </c>
      <c r="B51" s="122"/>
      <c r="C51" s="94"/>
      <c r="D51" s="94"/>
      <c r="E51" s="3" t="s">
        <v>21</v>
      </c>
      <c r="F51" s="5">
        <f t="shared" si="6"/>
        <v>6000</v>
      </c>
      <c r="G51" s="5">
        <f t="shared" si="6"/>
        <v>6000</v>
      </c>
      <c r="H51" s="32">
        <f t="shared" si="6"/>
        <v>0</v>
      </c>
      <c r="I51" s="21">
        <f t="shared" si="4"/>
        <v>-6000</v>
      </c>
      <c r="J51" s="21">
        <f t="shared" si="5"/>
        <v>0</v>
      </c>
      <c r="K51" s="9"/>
    </row>
    <row r="52" spans="1:11" ht="20.25" customHeight="1">
      <c r="A52" s="39" t="s">
        <v>90</v>
      </c>
      <c r="B52" s="76"/>
      <c r="C52" s="75"/>
      <c r="D52" s="75"/>
      <c r="E52" s="11" t="s">
        <v>32</v>
      </c>
      <c r="F52" s="5">
        <f>SUM(F49:F51)</f>
        <v>11933.3</v>
      </c>
      <c r="G52" s="5">
        <f>SUM(G49:G51)</f>
        <v>11941.3</v>
      </c>
      <c r="H52" s="5">
        <f>SUM(H49:H51)</f>
        <v>1995.1</v>
      </c>
      <c r="I52" s="21">
        <f t="shared" si="4"/>
        <v>-9946.199999999999</v>
      </c>
      <c r="J52" s="21">
        <f t="shared" si="5"/>
        <v>16.707561153308266</v>
      </c>
      <c r="K52" s="9"/>
    </row>
    <row r="53" spans="1:11" ht="15.75">
      <c r="A53" s="39" t="s">
        <v>91</v>
      </c>
      <c r="B53" s="113"/>
      <c r="C53" s="116" t="s">
        <v>35</v>
      </c>
      <c r="D53" s="116"/>
      <c r="E53" s="7" t="s">
        <v>19</v>
      </c>
      <c r="F53" s="36">
        <f>F31+F33+F46+F26</f>
        <v>12931.1</v>
      </c>
      <c r="G53" s="36">
        <f>G31+G33+G46+G26</f>
        <v>12939.1</v>
      </c>
      <c r="H53" s="36">
        <f>H40+H49+H26</f>
        <v>1995.1</v>
      </c>
      <c r="I53" s="24">
        <f t="shared" si="4"/>
        <v>-10944</v>
      </c>
      <c r="J53" s="24">
        <f t="shared" si="5"/>
        <v>15.419155891831734</v>
      </c>
      <c r="K53" s="4"/>
    </row>
    <row r="54" spans="1:11" ht="31.5">
      <c r="A54" s="39" t="s">
        <v>92</v>
      </c>
      <c r="B54" s="113"/>
      <c r="C54" s="116"/>
      <c r="D54" s="116"/>
      <c r="E54" s="7" t="s">
        <v>18</v>
      </c>
      <c r="F54" s="36">
        <f>F27+F41+F47</f>
        <v>5200</v>
      </c>
      <c r="G54" s="36">
        <f>G27+G41+G50</f>
        <v>5200</v>
      </c>
      <c r="H54" s="36">
        <f>H27+H41+H47</f>
        <v>366.7</v>
      </c>
      <c r="I54" s="24">
        <f t="shared" si="4"/>
        <v>-4833.3</v>
      </c>
      <c r="J54" s="24">
        <f t="shared" si="5"/>
        <v>7.051923076923076</v>
      </c>
      <c r="K54" s="4"/>
    </row>
    <row r="55" spans="1:11" ht="31.5">
      <c r="A55" s="39" t="s">
        <v>93</v>
      </c>
      <c r="B55" s="113"/>
      <c r="C55" s="116"/>
      <c r="D55" s="116"/>
      <c r="E55" s="7" t="s">
        <v>21</v>
      </c>
      <c r="F55" s="36">
        <f>F32+F35+F37+F39+F48</f>
        <v>7988.3</v>
      </c>
      <c r="G55" s="36">
        <f>G42+G48</f>
        <v>7988.3</v>
      </c>
      <c r="H55" s="36">
        <f>H42+H48</f>
        <v>0</v>
      </c>
      <c r="I55" s="24">
        <f t="shared" si="4"/>
        <v>-7988.3</v>
      </c>
      <c r="J55" s="24">
        <f t="shared" si="5"/>
        <v>0</v>
      </c>
      <c r="K55" s="4"/>
    </row>
    <row r="56" spans="1:11" ht="15" customHeight="1">
      <c r="A56" s="39" t="s">
        <v>94</v>
      </c>
      <c r="B56" s="113"/>
      <c r="C56" s="116"/>
      <c r="D56" s="116"/>
      <c r="E56" s="7" t="s">
        <v>15</v>
      </c>
      <c r="F56" s="36">
        <f>SUM(F53:F55)</f>
        <v>26119.399999999998</v>
      </c>
      <c r="G56" s="36">
        <f>SUM(G53:G55)</f>
        <v>26127.399999999998</v>
      </c>
      <c r="H56" s="36">
        <f>SUM(H53:H55)</f>
        <v>2361.7999999999997</v>
      </c>
      <c r="I56" s="24">
        <f t="shared" si="4"/>
        <v>-23765.6</v>
      </c>
      <c r="J56" s="24">
        <f t="shared" si="5"/>
        <v>9.039552347344166</v>
      </c>
      <c r="K56" s="23"/>
    </row>
    <row r="57" spans="1:11" ht="15.75">
      <c r="A57" s="39" t="s">
        <v>95</v>
      </c>
      <c r="B57" s="17"/>
      <c r="C57" s="119" t="s">
        <v>24</v>
      </c>
      <c r="D57" s="120"/>
      <c r="E57" s="120"/>
      <c r="F57" s="120"/>
      <c r="G57" s="120"/>
      <c r="H57" s="120"/>
      <c r="I57" s="120"/>
      <c r="J57" s="120"/>
      <c r="K57" s="121"/>
    </row>
    <row r="58" spans="1:11" ht="15.75">
      <c r="A58" s="39" t="s">
        <v>96</v>
      </c>
      <c r="B58" s="113"/>
      <c r="C58" s="115" t="s">
        <v>4</v>
      </c>
      <c r="D58" s="115"/>
      <c r="E58" s="4" t="s">
        <v>19</v>
      </c>
      <c r="F58" s="32">
        <f>F53-F62-20</f>
        <v>8934.6</v>
      </c>
      <c r="G58" s="32">
        <f>G53-G62-20</f>
        <v>8942.6</v>
      </c>
      <c r="H58" s="32">
        <f>H53-H62-20</f>
        <v>1975.1</v>
      </c>
      <c r="I58" s="21">
        <f t="shared" si="4"/>
        <v>-6967.5</v>
      </c>
      <c r="J58" s="21">
        <f t="shared" si="5"/>
        <v>22.08641782032071</v>
      </c>
      <c r="K58" s="4"/>
    </row>
    <row r="59" spans="1:11" ht="31.5">
      <c r="A59" s="39" t="s">
        <v>97</v>
      </c>
      <c r="B59" s="113"/>
      <c r="C59" s="115"/>
      <c r="D59" s="115"/>
      <c r="E59" s="4" t="s">
        <v>18</v>
      </c>
      <c r="F59" s="32">
        <f>F54-F63-F66</f>
        <v>1503.5</v>
      </c>
      <c r="G59" s="32">
        <f>G54-G63-G66</f>
        <v>1503.5</v>
      </c>
      <c r="H59" s="32">
        <f>H54-H63-H66</f>
        <v>336.3</v>
      </c>
      <c r="I59" s="21">
        <f t="shared" si="4"/>
        <v>-1167.2</v>
      </c>
      <c r="J59" s="21">
        <f t="shared" si="5"/>
        <v>22.367808446957103</v>
      </c>
      <c r="K59" s="4"/>
    </row>
    <row r="60" spans="1:11" ht="31.5">
      <c r="A60" s="39" t="s">
        <v>98</v>
      </c>
      <c r="B60" s="113"/>
      <c r="C60" s="115"/>
      <c r="D60" s="115"/>
      <c r="E60" s="4" t="s">
        <v>21</v>
      </c>
      <c r="F60" s="32">
        <f>F32+F37+F48</f>
        <v>6151.2</v>
      </c>
      <c r="G60" s="32">
        <f>G32+G37+G48</f>
        <v>6151.2</v>
      </c>
      <c r="H60" s="32">
        <f>H32+H37+H48</f>
        <v>0</v>
      </c>
      <c r="I60" s="21">
        <f t="shared" si="4"/>
        <v>-6151.2</v>
      </c>
      <c r="J60" s="21">
        <f t="shared" si="5"/>
        <v>0</v>
      </c>
      <c r="K60" s="4"/>
    </row>
    <row r="61" spans="1:11" ht="15.75" customHeight="1">
      <c r="A61" s="39" t="s">
        <v>99</v>
      </c>
      <c r="B61" s="113"/>
      <c r="C61" s="115"/>
      <c r="D61" s="115"/>
      <c r="E61" s="7" t="s">
        <v>15</v>
      </c>
      <c r="F61" s="36">
        <f>SUM(F58:F60)</f>
        <v>16589.3</v>
      </c>
      <c r="G61" s="8">
        <f>SUM(G58:G60)</f>
        <v>16597.3</v>
      </c>
      <c r="H61" s="8">
        <f>SUM(H58:H60)</f>
        <v>2311.4</v>
      </c>
      <c r="I61" s="24">
        <f t="shared" si="4"/>
        <v>-14285.9</v>
      </c>
      <c r="J61" s="24">
        <f t="shared" si="5"/>
        <v>13.926361516632223</v>
      </c>
      <c r="K61" s="4"/>
    </row>
    <row r="62" spans="1:11" ht="15.75">
      <c r="A62" s="39" t="s">
        <v>100</v>
      </c>
      <c r="B62" s="113"/>
      <c r="C62" s="115" t="s">
        <v>36</v>
      </c>
      <c r="D62" s="115"/>
      <c r="E62" s="4" t="s">
        <v>19</v>
      </c>
      <c r="F62" s="32">
        <f>F33</f>
        <v>3976.5</v>
      </c>
      <c r="G62" s="32">
        <f>G33</f>
        <v>3976.5</v>
      </c>
      <c r="H62" s="32">
        <f>H33</f>
        <v>0</v>
      </c>
      <c r="I62" s="21">
        <f t="shared" si="4"/>
        <v>-3976.5</v>
      </c>
      <c r="J62" s="21">
        <f t="shared" si="5"/>
        <v>0</v>
      </c>
      <c r="K62" s="4"/>
    </row>
    <row r="63" spans="1:11" ht="31.5">
      <c r="A63" s="39" t="s">
        <v>101</v>
      </c>
      <c r="B63" s="113"/>
      <c r="C63" s="115"/>
      <c r="D63" s="115"/>
      <c r="E63" s="4" t="s">
        <v>13</v>
      </c>
      <c r="F63" s="32">
        <f>F22+F34</f>
        <v>3508.5</v>
      </c>
      <c r="G63" s="32">
        <f>G22+G34</f>
        <v>3508.5</v>
      </c>
      <c r="H63" s="32">
        <f>H22+H34</f>
        <v>30.4</v>
      </c>
      <c r="I63" s="21">
        <f t="shared" si="4"/>
        <v>-3478.1</v>
      </c>
      <c r="J63" s="37">
        <f t="shared" si="5"/>
        <v>0.8664671512042184</v>
      </c>
      <c r="K63" s="4"/>
    </row>
    <row r="64" spans="1:11" ht="31.5">
      <c r="A64" s="39" t="s">
        <v>102</v>
      </c>
      <c r="B64" s="113"/>
      <c r="C64" s="115"/>
      <c r="D64" s="115"/>
      <c r="E64" s="4" t="s">
        <v>21</v>
      </c>
      <c r="F64" s="32">
        <f>F35</f>
        <v>1383</v>
      </c>
      <c r="G64" s="32">
        <f>G35</f>
        <v>1383</v>
      </c>
      <c r="H64" s="32">
        <f>H35</f>
        <v>0</v>
      </c>
      <c r="I64" s="21">
        <f t="shared" si="4"/>
        <v>-1383</v>
      </c>
      <c r="J64" s="37">
        <f t="shared" si="5"/>
        <v>0</v>
      </c>
      <c r="K64" s="4"/>
    </row>
    <row r="65" spans="1:11" ht="15.75">
      <c r="A65" s="39" t="s">
        <v>124</v>
      </c>
      <c r="B65" s="113"/>
      <c r="C65" s="115"/>
      <c r="D65" s="115"/>
      <c r="E65" s="7" t="s">
        <v>15</v>
      </c>
      <c r="F65" s="36">
        <f>SUM(F62:F64)</f>
        <v>8868</v>
      </c>
      <c r="G65" s="36">
        <f>SUM(G62:G64)</f>
        <v>8868</v>
      </c>
      <c r="H65" s="36">
        <f>SUM(H62:H64)</f>
        <v>30.4</v>
      </c>
      <c r="I65" s="24">
        <f t="shared" si="4"/>
        <v>-8837.6</v>
      </c>
      <c r="J65" s="38">
        <f t="shared" si="5"/>
        <v>0.3428055931438881</v>
      </c>
      <c r="K65" s="4"/>
    </row>
    <row r="66" spans="1:11" ht="31.5">
      <c r="A66" s="39" t="s">
        <v>125</v>
      </c>
      <c r="B66" s="113"/>
      <c r="C66" s="115" t="s">
        <v>37</v>
      </c>
      <c r="D66" s="115"/>
      <c r="E66" s="4" t="s">
        <v>13</v>
      </c>
      <c r="F66" s="32">
        <f aca="true" t="shared" si="7" ref="F66:H67">F38</f>
        <v>188</v>
      </c>
      <c r="G66" s="32">
        <f t="shared" si="7"/>
        <v>188</v>
      </c>
      <c r="H66" s="32">
        <f t="shared" si="7"/>
        <v>0</v>
      </c>
      <c r="I66" s="21">
        <f t="shared" si="4"/>
        <v>-188</v>
      </c>
      <c r="J66" s="37">
        <f t="shared" si="5"/>
        <v>0</v>
      </c>
      <c r="K66" s="4"/>
    </row>
    <row r="67" spans="1:11" ht="31.5">
      <c r="A67" s="39" t="s">
        <v>126</v>
      </c>
      <c r="B67" s="113"/>
      <c r="C67" s="115"/>
      <c r="D67" s="115"/>
      <c r="E67" s="4" t="s">
        <v>21</v>
      </c>
      <c r="F67" s="32">
        <f t="shared" si="7"/>
        <v>454.1</v>
      </c>
      <c r="G67" s="32">
        <f t="shared" si="7"/>
        <v>454.1</v>
      </c>
      <c r="H67" s="32">
        <f t="shared" si="7"/>
        <v>0</v>
      </c>
      <c r="I67" s="21">
        <f t="shared" si="4"/>
        <v>-454.1</v>
      </c>
      <c r="J67" s="37">
        <f t="shared" si="5"/>
        <v>0</v>
      </c>
      <c r="K67" s="4"/>
    </row>
    <row r="68" spans="1:11" ht="15.75">
      <c r="A68" s="39" t="s">
        <v>127</v>
      </c>
      <c r="B68" s="113"/>
      <c r="C68" s="115"/>
      <c r="D68" s="115"/>
      <c r="E68" s="7" t="s">
        <v>15</v>
      </c>
      <c r="F68" s="36">
        <f>SUM(F66:F67)</f>
        <v>642.1</v>
      </c>
      <c r="G68" s="36">
        <f>SUM(G66:G67)</f>
        <v>642.1</v>
      </c>
      <c r="H68" s="36">
        <f>SUM(H66:H67)</f>
        <v>0</v>
      </c>
      <c r="I68" s="24">
        <f t="shared" si="4"/>
        <v>-642.1</v>
      </c>
      <c r="J68" s="38">
        <f t="shared" si="5"/>
        <v>0</v>
      </c>
      <c r="K68" s="4"/>
    </row>
    <row r="69" spans="1:11" s="25" customFormat="1" ht="15.75">
      <c r="A69" s="48" t="s">
        <v>128</v>
      </c>
      <c r="B69" s="61"/>
      <c r="C69" s="63" t="s">
        <v>119</v>
      </c>
      <c r="D69" s="64"/>
      <c r="E69" s="50" t="s">
        <v>19</v>
      </c>
      <c r="F69" s="36">
        <v>0</v>
      </c>
      <c r="G69" s="36">
        <v>0</v>
      </c>
      <c r="H69" s="36">
        <v>0</v>
      </c>
      <c r="I69" s="8">
        <v>0</v>
      </c>
      <c r="J69" s="36">
        <v>0</v>
      </c>
      <c r="K69" s="50"/>
    </row>
    <row r="70" spans="1:11" ht="15.75">
      <c r="A70" s="58">
        <v>51</v>
      </c>
      <c r="B70" s="62"/>
      <c r="C70" s="65"/>
      <c r="D70" s="66"/>
      <c r="E70" s="51" t="s">
        <v>15</v>
      </c>
      <c r="F70" s="36">
        <v>0</v>
      </c>
      <c r="G70" s="36">
        <v>0</v>
      </c>
      <c r="H70" s="36">
        <v>0</v>
      </c>
      <c r="I70" s="8">
        <v>0</v>
      </c>
      <c r="J70" s="36">
        <v>0</v>
      </c>
      <c r="K70" s="57"/>
    </row>
    <row r="71" ht="15.75">
      <c r="B71" s="18"/>
    </row>
    <row r="72" spans="2:12" ht="33" customHeight="1">
      <c r="B72" s="67" t="s">
        <v>39</v>
      </c>
      <c r="C72" s="117"/>
      <c r="D72" s="117"/>
      <c r="E72" s="29"/>
      <c r="F72" s="31" t="s">
        <v>129</v>
      </c>
      <c r="G72" s="29"/>
      <c r="H72" s="29"/>
      <c r="I72" s="29"/>
      <c r="J72" s="30" t="s">
        <v>43</v>
      </c>
      <c r="K72" s="30" t="s">
        <v>44</v>
      </c>
      <c r="L72" s="28"/>
    </row>
    <row r="73" spans="2:12" ht="18.75">
      <c r="B73" s="68" t="s">
        <v>22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 ht="15.75">
      <c r="B74" s="26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ht="29.25" customHeight="1">
      <c r="B75" s="67" t="s">
        <v>38</v>
      </c>
      <c r="C75" s="67"/>
      <c r="D75" s="29"/>
      <c r="E75" s="29"/>
      <c r="F75" s="31" t="s">
        <v>40</v>
      </c>
      <c r="G75" s="29"/>
      <c r="H75" s="29"/>
      <c r="I75" s="29"/>
      <c r="J75" s="30" t="s">
        <v>104</v>
      </c>
      <c r="K75" s="30" t="s">
        <v>103</v>
      </c>
      <c r="L75" s="28"/>
    </row>
    <row r="76" spans="2:12" ht="18.75">
      <c r="B76" s="68" t="s">
        <v>23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8" spans="2:12" s="25" customFormat="1" ht="29.25" customHeight="1">
      <c r="B78" s="67" t="s">
        <v>42</v>
      </c>
      <c r="C78" s="67"/>
      <c r="D78" s="29"/>
      <c r="E78" s="29"/>
      <c r="F78" s="31" t="s">
        <v>41</v>
      </c>
      <c r="G78" s="29"/>
      <c r="H78" s="29"/>
      <c r="I78" s="29"/>
      <c r="J78" s="30" t="s">
        <v>106</v>
      </c>
      <c r="K78" s="30" t="s">
        <v>107</v>
      </c>
      <c r="L78" s="28"/>
    </row>
    <row r="79" spans="2:12" s="25" customFormat="1" ht="18.75">
      <c r="B79" s="68" t="s">
        <v>23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ht="8.25" customHeight="1"/>
    <row r="81" ht="9" customHeight="1"/>
    <row r="82" spans="2:12" ht="27.75" customHeight="1">
      <c r="B82" s="67" t="s">
        <v>120</v>
      </c>
      <c r="C82" s="67"/>
      <c r="D82" s="29"/>
      <c r="E82" s="29"/>
      <c r="F82" s="31" t="s">
        <v>121</v>
      </c>
      <c r="G82" s="29"/>
      <c r="H82" s="29"/>
      <c r="I82" s="29"/>
      <c r="J82" s="30" t="s">
        <v>122</v>
      </c>
      <c r="K82" s="30" t="s">
        <v>123</v>
      </c>
      <c r="L82" s="28"/>
    </row>
    <row r="83" spans="2:12" ht="18.75">
      <c r="B83" s="68" t="s">
        <v>23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</row>
  </sheetData>
  <sheetProtection/>
  <mergeCells count="75">
    <mergeCell ref="K11:K13"/>
    <mergeCell ref="B18:K18"/>
    <mergeCell ref="B19:K19"/>
    <mergeCell ref="B44:K44"/>
    <mergeCell ref="B45:K45"/>
    <mergeCell ref="K31:K39"/>
    <mergeCell ref="B33:B39"/>
    <mergeCell ref="B31:B32"/>
    <mergeCell ref="C31:C32"/>
    <mergeCell ref="D31:D32"/>
    <mergeCell ref="B46:B48"/>
    <mergeCell ref="B66:B68"/>
    <mergeCell ref="C66:D68"/>
    <mergeCell ref="K46:K48"/>
    <mergeCell ref="B58:B61"/>
    <mergeCell ref="C58:D61"/>
    <mergeCell ref="C49:D52"/>
    <mergeCell ref="C57:K57"/>
    <mergeCell ref="B49:B52"/>
    <mergeCell ref="B79:L79"/>
    <mergeCell ref="B78:C78"/>
    <mergeCell ref="B53:B56"/>
    <mergeCell ref="C53:D56"/>
    <mergeCell ref="B62:B65"/>
    <mergeCell ref="C62:D65"/>
    <mergeCell ref="B73:L73"/>
    <mergeCell ref="B76:L76"/>
    <mergeCell ref="B75:C75"/>
    <mergeCell ref="B72:D72"/>
    <mergeCell ref="B40:B43"/>
    <mergeCell ref="C40:D43"/>
    <mergeCell ref="D36:D37"/>
    <mergeCell ref="C33:C39"/>
    <mergeCell ref="D33:D35"/>
    <mergeCell ref="D38:D39"/>
    <mergeCell ref="B17:K17"/>
    <mergeCell ref="E11:E13"/>
    <mergeCell ref="F11:F13"/>
    <mergeCell ref="B29:K29"/>
    <mergeCell ref="B30:K30"/>
    <mergeCell ref="J12:J13"/>
    <mergeCell ref="I12:I13"/>
    <mergeCell ref="G11:G13"/>
    <mergeCell ref="H11:H13"/>
    <mergeCell ref="I11:J11"/>
    <mergeCell ref="B4:J4"/>
    <mergeCell ref="B5:J5"/>
    <mergeCell ref="B6:J6"/>
    <mergeCell ref="B7:D7"/>
    <mergeCell ref="B9:D9"/>
    <mergeCell ref="D46:D48"/>
    <mergeCell ref="C46:C48"/>
    <mergeCell ref="B10:I10"/>
    <mergeCell ref="D11:D13"/>
    <mergeCell ref="B26:D28"/>
    <mergeCell ref="C23:C25"/>
    <mergeCell ref="A11:A13"/>
    <mergeCell ref="A15:A17"/>
    <mergeCell ref="A18:A19"/>
    <mergeCell ref="A29:A30"/>
    <mergeCell ref="A44:A45"/>
    <mergeCell ref="B11:B13"/>
    <mergeCell ref="C11:C13"/>
    <mergeCell ref="B15:K15"/>
    <mergeCell ref="B16:K16"/>
    <mergeCell ref="K23:K24"/>
    <mergeCell ref="B69:B70"/>
    <mergeCell ref="C69:D70"/>
    <mergeCell ref="B82:C82"/>
    <mergeCell ref="B83:L83"/>
    <mergeCell ref="B20:B22"/>
    <mergeCell ref="C20:C22"/>
    <mergeCell ref="D20:D21"/>
    <mergeCell ref="K20:K21"/>
    <mergeCell ref="D23:D24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2018-04-10T04:37:57Z</dcterms:modified>
  <cp:category/>
  <cp:version/>
  <cp:contentType/>
  <cp:contentStatus/>
</cp:coreProperties>
</file>