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35" windowWidth="18120" windowHeight="7275"/>
  </bookViews>
  <sheets>
    <sheet name="2024" sheetId="4" r:id="rId1"/>
    <sheet name="Лист3" sheetId="3" r:id="rId2"/>
  </sheets>
  <externalReferences>
    <externalReference r:id="rId3"/>
  </externalReferences>
  <definedNames>
    <definedName name="_xlnm.Print_Area" localSheetId="0">'2024'!$A$1:$F$39</definedName>
  </definedNames>
  <calcPr calcId="145621" fullPrecision="0"/>
</workbook>
</file>

<file path=xl/calcChain.xml><?xml version="1.0" encoding="utf-8"?>
<calcChain xmlns="http://schemas.openxmlformats.org/spreadsheetml/2006/main">
  <c r="D28" i="4" l="1"/>
  <c r="D23" i="4"/>
  <c r="D18" i="4"/>
  <c r="D13" i="4"/>
  <c r="D14" i="4" s="1"/>
  <c r="C13" i="4"/>
  <c r="C18" i="4"/>
  <c r="C23" i="4"/>
  <c r="C28" i="4"/>
  <c r="B28" i="4"/>
  <c r="I29" i="4"/>
  <c r="B24" i="4"/>
  <c r="B23" i="4"/>
  <c r="J21" i="4"/>
  <c r="B18" i="4"/>
  <c r="I13" i="4"/>
  <c r="E23" i="4" l="1"/>
  <c r="E13" i="4"/>
  <c r="E18" i="4"/>
  <c r="E29" i="4"/>
  <c r="F29" i="4" s="1"/>
  <c r="D29" i="4"/>
  <c r="C29" i="4"/>
  <c r="B29" i="4"/>
  <c r="E28" i="4"/>
  <c r="E24" i="4"/>
  <c r="F24" i="4" s="1"/>
  <c r="D24" i="4"/>
  <c r="C24" i="4"/>
  <c r="E19" i="4"/>
  <c r="F19" i="4" s="1"/>
  <c r="D19" i="4"/>
  <c r="C19" i="4"/>
  <c r="B19" i="4"/>
  <c r="E14" i="4"/>
  <c r="C14" i="4"/>
  <c r="B14" i="4"/>
  <c r="B30" i="4" l="1"/>
  <c r="B31" i="4" s="1"/>
  <c r="E30" i="4"/>
  <c r="E31" i="4" s="1"/>
  <c r="F31" i="4" s="1"/>
  <c r="C30" i="4"/>
  <c r="C31" i="4" s="1"/>
  <c r="D30" i="4"/>
  <c r="D31" i="4" s="1"/>
  <c r="F14" i="4"/>
  <c r="F30" i="4" s="1"/>
  <c r="G31" i="4"/>
  <c r="G32" i="4" l="1"/>
  <c r="H32" i="4"/>
</calcChain>
</file>

<file path=xl/sharedStrings.xml><?xml version="1.0" encoding="utf-8"?>
<sst xmlns="http://schemas.openxmlformats.org/spreadsheetml/2006/main" count="45" uniqueCount="27">
  <si>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</si>
  <si>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</si>
  <si>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</si>
  <si>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</si>
  <si>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</si>
  <si>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</si>
  <si>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</si>
  <si>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</si>
  <si>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</si>
  <si>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</si>
  <si>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</si>
  <si>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</si>
  <si>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</si>
  <si>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Мыло туалетное жидкое</t>
  </si>
  <si>
    <t>Наличие ароматической отдушки; Наличие антибактериального компонента.</t>
  </si>
  <si>
    <t>литр; дм³</t>
  </si>
  <si>
    <t>Освежитель воздуха</t>
  </si>
  <si>
    <t xml:space="preserve">Освежитель воздуха аэрозольный. </t>
  </si>
  <si>
    <t>Мыло хозяйственное твердое</t>
  </si>
  <si>
    <t>Килограмм</t>
  </si>
  <si>
    <t>Специалист по закупкам</t>
  </si>
  <si>
    <t>Солдатова А.В.</t>
  </si>
  <si>
    <t>Освежитель воздуха аэрозольный. Совместим с автоматическим освежителем воздуха Air Wick Freshmatic</t>
  </si>
  <si>
    <r>
      <t>Начальная (максимальная цена) контракта составляет 38</t>
    </r>
    <r>
      <rPr>
        <sz val="10"/>
        <rFont val="Times New Roman"/>
        <family val="1"/>
        <charset val="204"/>
      </rPr>
      <t xml:space="preserve"> 180 (тридцать восемь тысяч сто восемьдесят) рублей 20 копеек</t>
    </r>
    <r>
      <rPr>
        <sz val="10"/>
        <color theme="1"/>
        <rFont val="Times New Roman"/>
        <family val="1"/>
        <charset val="204"/>
      </rPr>
      <t xml:space="preserve">
1* - https://www.komus.ru
2* - https://www.sima-land.ru
3* - https://xn--86-6kcuxhn0a5c.xn--p1ai/
</t>
    </r>
  </si>
  <si>
    <r>
      <t>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     (ИКЗ - </t>
    </r>
    <r>
      <rPr>
        <sz val="10"/>
        <color rgb="FFFF0000"/>
        <rFont val="Times New Roman"/>
        <family val="1"/>
        <charset val="204"/>
      </rPr>
      <t>243862201905886220100100180012041244</t>
    </r>
    <r>
      <rPr>
        <sz val="10"/>
        <rFont val="Times New Roman"/>
        <family val="1"/>
        <charset val="204"/>
      </rPr>
      <t>)</t>
    </r>
  </si>
  <si>
    <t>Группа мыла: I.
Форма поставки: кусок не более 200 гр. в индивидуальной упаковке.</t>
  </si>
  <si>
    <r>
      <rPr>
        <sz val="10"/>
        <rFont val="Times New Roman"/>
        <family val="1"/>
        <charset val="204"/>
      </rPr>
      <t xml:space="preserve">(ИКЗ - </t>
    </r>
    <r>
      <rPr>
        <sz val="10"/>
        <color rgb="FFFF0000"/>
        <rFont val="Times New Roman"/>
        <family val="1"/>
        <charset val="204"/>
      </rPr>
      <t>243862201905886220100100180012041244</t>
    </r>
    <r>
      <rPr>
        <sz val="1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</si>
</sst>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7" fillId="0" borderId="9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4" fontId="5" fillId="0" borderId="9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4" fontId="8" fillId="0" borderId="13" xfId="0" applyNumberFormat="1" applyFont="1" applyFill="1" applyBorder="1" applyAlignment="1">
      <alignment horizontal="justify" vertical="top" wrapText="1"/>
    </xf>
    <xf numFmtId="4" fontId="8" fillId="0" borderId="14" xfId="0" applyNumberFormat="1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>
      <alignment vertical="top" wrapText="1"/>
    </xf>
    <xf numFmtId="4" fontId="1" fillId="0" borderId="0" xfId="0" applyNumberFormat="1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justify" vertical="top" wrapText="1"/>
    </xf>
    <xf numFmtId="4" fontId="1" fillId="0" borderId="13" xfId="0" applyNumberFormat="1" applyFont="1" applyFill="1" applyBorder="1" applyAlignment="1">
      <alignment horizontal="justify" vertical="top" wrapText="1"/>
    </xf>
    <xf numFmtId="4" fontId="1" fillId="0" borderId="14" xfId="0" applyNumberFormat="1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datova_av2\Documents\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6"/>
  <sheetViews>
    <sheetView tabSelected="1" zoomScale="110" zoomScaleNormal="110" zoomScaleSheetLayoutView="90" workbookViewId="0">
      <selection activeCell="B10" sqref="B10:E10"/>
    </sheetView>
  </sheetViews>
  <sheetFormatPr defaultRowHeight="12.75" x14ac:dyDescent="0.25"/>
  <cols>
    <col min="1" max="1" width="31.75" style="2" customWidth="1"/>
    <col min="2" max="6" width="14.125" style="2" customWidth="1"/>
    <col min="7" max="7" width="9" style="7"/>
    <col min="8" max="8" width="9" style="8"/>
    <col min="9" max="16384" width="9" style="1"/>
  </cols>
  <sheetData>
    <row r="1" spans="1:9" ht="15.75" customHeight="1" x14ac:dyDescent="0.25">
      <c r="D1" s="33" t="s">
        <v>11</v>
      </c>
      <c r="E1" s="33"/>
      <c r="F1" s="33"/>
    </row>
    <row r="2" spans="1:9" ht="15.75" customHeight="1" x14ac:dyDescent="0.25">
      <c r="D2" s="33"/>
      <c r="E2" s="33"/>
      <c r="F2" s="33"/>
    </row>
    <row r="3" spans="1:9" ht="15.75" x14ac:dyDescent="0.25">
      <c r="D3" s="9"/>
      <c r="E3" s="10"/>
      <c r="F3" s="10"/>
    </row>
    <row r="4" spans="1:9" x14ac:dyDescent="0.25">
      <c r="A4" s="36" t="s">
        <v>24</v>
      </c>
      <c r="B4" s="36"/>
      <c r="C4" s="36"/>
      <c r="D4" s="36"/>
      <c r="E4" s="36"/>
      <c r="F4" s="36"/>
      <c r="G4" s="1"/>
      <c r="H4" s="1"/>
    </row>
    <row r="5" spans="1:9" x14ac:dyDescent="0.25">
      <c r="A5" s="36" t="s">
        <v>26</v>
      </c>
      <c r="B5" s="36"/>
      <c r="C5" s="36"/>
      <c r="D5" s="36"/>
      <c r="E5" s="36"/>
      <c r="F5" s="36"/>
      <c r="G5" s="1"/>
      <c r="H5" s="1"/>
    </row>
    <row r="6" spans="1:9" x14ac:dyDescent="0.25">
      <c r="A6" s="20"/>
      <c r="B6" s="20"/>
      <c r="C6" s="20"/>
      <c r="D6" s="20"/>
      <c r="E6" s="20"/>
      <c r="F6" s="20"/>
      <c r="G6" s="1"/>
      <c r="H6" s="1"/>
    </row>
    <row r="7" spans="1:9" s="3" customFormat="1" x14ac:dyDescent="0.25">
      <c r="A7" s="61" t="s">
        <v>12</v>
      </c>
      <c r="B7" s="61"/>
      <c r="C7" s="61"/>
      <c r="D7" s="61"/>
      <c r="E7" s="61"/>
      <c r="F7" s="61"/>
    </row>
    <row r="8" spans="1:9" s="57" customFormat="1" x14ac:dyDescent="0.25">
      <c r="A8" s="56" t="s">
        <v>0</v>
      </c>
      <c r="B8" s="56" t="s">
        <v>1</v>
      </c>
      <c r="C8" s="56"/>
      <c r="D8" s="56"/>
      <c r="E8" s="59" t="s">
        <v>9</v>
      </c>
      <c r="F8" s="59" t="s">
        <v>10</v>
      </c>
    </row>
    <row r="9" spans="1:9" s="57" customFormat="1" x14ac:dyDescent="0.25">
      <c r="A9" s="56"/>
      <c r="B9" s="58">
        <v>1</v>
      </c>
      <c r="C9" s="58">
        <v>2</v>
      </c>
      <c r="D9" s="58">
        <v>3</v>
      </c>
      <c r="E9" s="60"/>
      <c r="F9" s="60"/>
    </row>
    <row r="10" spans="1:9" x14ac:dyDescent="0.25">
      <c r="A10" s="4" t="s">
        <v>2</v>
      </c>
      <c r="B10" s="37" t="s">
        <v>13</v>
      </c>
      <c r="C10" s="38"/>
      <c r="D10" s="38"/>
      <c r="E10" s="38"/>
      <c r="F10" s="39"/>
      <c r="G10" s="1"/>
      <c r="H10" s="1"/>
    </row>
    <row r="11" spans="1:9" x14ac:dyDescent="0.25">
      <c r="A11" s="4" t="s">
        <v>3</v>
      </c>
      <c r="B11" s="41" t="s">
        <v>14</v>
      </c>
      <c r="C11" s="42"/>
      <c r="D11" s="42"/>
      <c r="E11" s="42"/>
      <c r="F11" s="40"/>
      <c r="G11" s="1"/>
      <c r="H11" s="1"/>
    </row>
    <row r="12" spans="1:9" x14ac:dyDescent="0.25">
      <c r="A12" s="12" t="s">
        <v>4</v>
      </c>
      <c r="B12" s="13">
        <v>150</v>
      </c>
      <c r="C12" s="14" t="s">
        <v>15</v>
      </c>
      <c r="D12" s="14"/>
      <c r="E12" s="14"/>
      <c r="F12" s="15"/>
      <c r="G12" s="1"/>
      <c r="H12" s="1"/>
    </row>
    <row r="13" spans="1:9" x14ac:dyDescent="0.25">
      <c r="A13" s="12" t="s">
        <v>5</v>
      </c>
      <c r="B13" s="21">
        <v>48.2</v>
      </c>
      <c r="C13" s="22">
        <f>273/5</f>
        <v>54.6</v>
      </c>
      <c r="D13" s="22">
        <f>309.9/5</f>
        <v>61.98</v>
      </c>
      <c r="E13" s="22">
        <f>(B13+C13+D13)/3</f>
        <v>54.93</v>
      </c>
      <c r="F13" s="23">
        <v>54.93</v>
      </c>
      <c r="G13" s="1"/>
      <c r="H13" s="1"/>
      <c r="I13" s="1">
        <f>241/5</f>
        <v>48.2</v>
      </c>
    </row>
    <row r="14" spans="1:9" x14ac:dyDescent="0.25">
      <c r="A14" s="12" t="s">
        <v>6</v>
      </c>
      <c r="B14" s="22">
        <f>B13*B12</f>
        <v>7230</v>
      </c>
      <c r="C14" s="22">
        <f>C13*B12</f>
        <v>8190</v>
      </c>
      <c r="D14" s="22">
        <f>D13*B12</f>
        <v>9297</v>
      </c>
      <c r="E14" s="22">
        <f>F13*B12</f>
        <v>8239.5</v>
      </c>
      <c r="F14" s="23">
        <f>E14</f>
        <v>8239.5</v>
      </c>
      <c r="G14" s="1"/>
      <c r="H14" s="1"/>
    </row>
    <row r="15" spans="1:9" x14ac:dyDescent="0.25">
      <c r="A15" s="18" t="s">
        <v>2</v>
      </c>
      <c r="B15" s="50" t="s">
        <v>18</v>
      </c>
      <c r="C15" s="50"/>
      <c r="D15" s="50"/>
      <c r="E15" s="50"/>
      <c r="F15" s="51"/>
      <c r="G15" s="1"/>
      <c r="H15" s="1"/>
    </row>
    <row r="16" spans="1:9" ht="30" customHeight="1" x14ac:dyDescent="0.25">
      <c r="A16" s="19" t="s">
        <v>3</v>
      </c>
      <c r="B16" s="52" t="s">
        <v>25</v>
      </c>
      <c r="C16" s="52"/>
      <c r="D16" s="52"/>
      <c r="E16" s="52"/>
      <c r="F16" s="46"/>
      <c r="G16" s="1"/>
      <c r="H16" s="1"/>
    </row>
    <row r="17" spans="1:10" x14ac:dyDescent="0.25">
      <c r="A17" s="18" t="s">
        <v>4</v>
      </c>
      <c r="B17" s="24">
        <v>35</v>
      </c>
      <c r="C17" s="25" t="s">
        <v>19</v>
      </c>
      <c r="D17" s="25"/>
      <c r="E17" s="26"/>
      <c r="F17" s="27"/>
      <c r="G17" s="1"/>
      <c r="H17" s="1"/>
    </row>
    <row r="18" spans="1:10" x14ac:dyDescent="0.25">
      <c r="A18" s="12" t="s">
        <v>5</v>
      </c>
      <c r="B18" s="23">
        <f>33.3*5</f>
        <v>166.5</v>
      </c>
      <c r="C18" s="23">
        <f>50*5</f>
        <v>250</v>
      </c>
      <c r="D18" s="22">
        <f>44.98*5</f>
        <v>224.9</v>
      </c>
      <c r="E18" s="23">
        <f>(B18+C18+D18)/3</f>
        <v>213.8</v>
      </c>
      <c r="F18" s="23">
        <v>213.8</v>
      </c>
      <c r="G18" s="1"/>
      <c r="H18" s="1"/>
      <c r="I18" s="1">
        <v>133.19999999999999</v>
      </c>
    </row>
    <row r="19" spans="1:10" x14ac:dyDescent="0.25">
      <c r="A19" s="12" t="s">
        <v>6</v>
      </c>
      <c r="B19" s="23">
        <f>B18*B17</f>
        <v>5827.5</v>
      </c>
      <c r="C19" s="23">
        <f>C18*B17</f>
        <v>8750</v>
      </c>
      <c r="D19" s="23">
        <f>D18*B17</f>
        <v>7871.5</v>
      </c>
      <c r="E19" s="23">
        <f>F18*B17</f>
        <v>7483</v>
      </c>
      <c r="F19" s="23">
        <f>E19</f>
        <v>7483</v>
      </c>
      <c r="G19" s="1"/>
      <c r="H19" s="1"/>
    </row>
    <row r="20" spans="1:10" x14ac:dyDescent="0.25">
      <c r="A20" s="4" t="s">
        <v>2</v>
      </c>
      <c r="B20" s="43" t="s">
        <v>16</v>
      </c>
      <c r="C20" s="44"/>
      <c r="D20" s="44"/>
      <c r="E20" s="45"/>
      <c r="F20" s="46"/>
      <c r="G20" s="1"/>
      <c r="H20" s="1"/>
    </row>
    <row r="21" spans="1:10" x14ac:dyDescent="0.25">
      <c r="A21" s="4" t="s">
        <v>3</v>
      </c>
      <c r="B21" s="53" t="s">
        <v>17</v>
      </c>
      <c r="C21" s="54"/>
      <c r="D21" s="54"/>
      <c r="E21" s="55"/>
      <c r="F21" s="46"/>
      <c r="G21" s="1"/>
      <c r="H21" s="1"/>
      <c r="I21" s="1">
        <v>94.7</v>
      </c>
      <c r="J21" s="1">
        <f>I21/300</f>
        <v>0.31566666666666698</v>
      </c>
    </row>
    <row r="22" spans="1:10" x14ac:dyDescent="0.25">
      <c r="A22" s="12" t="s">
        <v>4</v>
      </c>
      <c r="B22" s="28">
        <v>60</v>
      </c>
      <c r="C22" s="29" t="s">
        <v>15</v>
      </c>
      <c r="D22" s="29"/>
      <c r="E22" s="30"/>
      <c r="F22" s="27"/>
      <c r="G22" s="1"/>
      <c r="H22" s="1"/>
    </row>
    <row r="23" spans="1:10" x14ac:dyDescent="0.25">
      <c r="A23" s="12" t="s">
        <v>5</v>
      </c>
      <c r="B23" s="23">
        <f>94.7/300*1000</f>
        <v>315.67</v>
      </c>
      <c r="C23" s="23">
        <f>90/300*1000</f>
        <v>300</v>
      </c>
      <c r="D23" s="23">
        <f>97.81/300*1000</f>
        <v>326.02999999999997</v>
      </c>
      <c r="E23" s="23">
        <f>(B23+C23+D23)/3</f>
        <v>313.89999999999998</v>
      </c>
      <c r="F23" s="23">
        <v>313.89999999999998</v>
      </c>
      <c r="G23" s="1"/>
      <c r="H23" s="1"/>
    </row>
    <row r="24" spans="1:10" x14ac:dyDescent="0.25">
      <c r="A24" s="12" t="s">
        <v>6</v>
      </c>
      <c r="B24" s="23">
        <f>B23*B22</f>
        <v>18940.2</v>
      </c>
      <c r="C24" s="23">
        <f>C23*B22</f>
        <v>18000</v>
      </c>
      <c r="D24" s="23">
        <f>D23*B22</f>
        <v>19561.8</v>
      </c>
      <c r="E24" s="23">
        <f>F23*B22</f>
        <v>18834</v>
      </c>
      <c r="F24" s="23">
        <f>E24</f>
        <v>18834</v>
      </c>
      <c r="G24" s="1"/>
      <c r="H24" s="1"/>
    </row>
    <row r="25" spans="1:10" x14ac:dyDescent="0.25">
      <c r="A25" s="4" t="s">
        <v>2</v>
      </c>
      <c r="B25" s="43" t="s">
        <v>16</v>
      </c>
      <c r="C25" s="44"/>
      <c r="D25" s="44"/>
      <c r="E25" s="45"/>
      <c r="F25" s="46"/>
      <c r="G25" s="1"/>
      <c r="H25" s="1"/>
    </row>
    <row r="26" spans="1:10" ht="26.25" customHeight="1" x14ac:dyDescent="0.25">
      <c r="A26" s="4" t="s">
        <v>3</v>
      </c>
      <c r="B26" s="47" t="s">
        <v>22</v>
      </c>
      <c r="C26" s="48"/>
      <c r="D26" s="48"/>
      <c r="E26" s="49"/>
      <c r="F26" s="46"/>
      <c r="G26" s="1"/>
      <c r="H26" s="1"/>
    </row>
    <row r="27" spans="1:10" x14ac:dyDescent="0.25">
      <c r="A27" s="12" t="s">
        <v>4</v>
      </c>
      <c r="B27" s="31">
        <v>2.5</v>
      </c>
      <c r="C27" s="32" t="s">
        <v>15</v>
      </c>
      <c r="D27" s="32"/>
      <c r="E27" s="32"/>
      <c r="F27" s="27"/>
      <c r="G27" s="1"/>
      <c r="H27" s="1"/>
    </row>
    <row r="28" spans="1:10" x14ac:dyDescent="0.25">
      <c r="A28" s="12" t="s">
        <v>5</v>
      </c>
      <c r="B28" s="23">
        <f>399*4</f>
        <v>1596</v>
      </c>
      <c r="C28" s="23">
        <f>207*4</f>
        <v>828</v>
      </c>
      <c r="D28" s="23">
        <f>481*4</f>
        <v>1924</v>
      </c>
      <c r="E28" s="23">
        <f>(B28+C28+D28)/3</f>
        <v>1449.33</v>
      </c>
      <c r="F28" s="23">
        <v>1449.48</v>
      </c>
      <c r="G28" s="1"/>
      <c r="H28" s="1"/>
    </row>
    <row r="29" spans="1:10" x14ac:dyDescent="0.25">
      <c r="A29" s="12" t="s">
        <v>6</v>
      </c>
      <c r="B29" s="23">
        <f>B28*B27</f>
        <v>3990</v>
      </c>
      <c r="C29" s="23">
        <f>C28*B27</f>
        <v>2070</v>
      </c>
      <c r="D29" s="23">
        <f>D28*B27</f>
        <v>4810</v>
      </c>
      <c r="E29" s="23">
        <f>F28*B27</f>
        <v>3623.7</v>
      </c>
      <c r="F29" s="23">
        <f>E29</f>
        <v>3623.7</v>
      </c>
      <c r="G29" s="1"/>
      <c r="H29" s="1"/>
      <c r="I29" s="1">
        <f>399/250</f>
        <v>1.5960000000000001</v>
      </c>
    </row>
    <row r="30" spans="1:10" x14ac:dyDescent="0.25">
      <c r="A30" s="16" t="s">
        <v>7</v>
      </c>
      <c r="B30" s="17">
        <f>B14+B19+B24+B29</f>
        <v>35987.699999999997</v>
      </c>
      <c r="C30" s="17">
        <f>C14+C19+C24+C29</f>
        <v>37010</v>
      </c>
      <c r="D30" s="17">
        <f>D14+D19+D24+D29</f>
        <v>41540.300000000003</v>
      </c>
      <c r="E30" s="17">
        <f>E14+E19+E24+E29</f>
        <v>38180.199999999997</v>
      </c>
      <c r="F30" s="17">
        <f>F14+F19+F24+F29</f>
        <v>38180.199999999997</v>
      </c>
      <c r="G30" s="1"/>
      <c r="H30" s="1"/>
    </row>
    <row r="31" spans="1:10" x14ac:dyDescent="0.25">
      <c r="A31" s="12" t="s">
        <v>8</v>
      </c>
      <c r="B31" s="17">
        <f>B30</f>
        <v>35987.699999999997</v>
      </c>
      <c r="C31" s="17">
        <f>C30</f>
        <v>37010</v>
      </c>
      <c r="D31" s="17">
        <f>D30</f>
        <v>41540.300000000003</v>
      </c>
      <c r="E31" s="17">
        <f>E30</f>
        <v>38180.199999999997</v>
      </c>
      <c r="F31" s="17">
        <f>E31</f>
        <v>38180.199999999997</v>
      </c>
      <c r="G31" s="1" t="str">
        <f>[1]!СуммаПрописью(F31)</f>
        <v>Тридцать восемь тысяч сто восемьдесят рублей 20 копеек</v>
      </c>
      <c r="H31" s="1"/>
    </row>
    <row r="32" spans="1:10" x14ac:dyDescent="0.25">
      <c r="E32" s="6"/>
      <c r="F32" s="6"/>
      <c r="G32" s="1">
        <f>F31*0.01</f>
        <v>381.80200000000002</v>
      </c>
      <c r="H32" s="1" t="str">
        <f>[1]!СуммаПрописью(G32)</f>
        <v>Триста восемьдесят один рубль 80 копеек</v>
      </c>
    </row>
    <row r="33" spans="1:8" x14ac:dyDescent="0.25">
      <c r="A33" s="34" t="s">
        <v>23</v>
      </c>
      <c r="B33" s="34"/>
      <c r="C33" s="34"/>
      <c r="D33" s="34"/>
      <c r="E33" s="34"/>
      <c r="F33" s="34"/>
      <c r="G33" s="1"/>
      <c r="H33" s="1"/>
    </row>
    <row r="34" spans="1:8" x14ac:dyDescent="0.25">
      <c r="A34" s="34"/>
      <c r="B34" s="34"/>
      <c r="C34" s="34"/>
      <c r="D34" s="34"/>
      <c r="E34" s="34"/>
      <c r="F34" s="34"/>
      <c r="G34" s="1"/>
      <c r="H34" s="1"/>
    </row>
    <row r="35" spans="1:8" x14ac:dyDescent="0.25">
      <c r="A35" s="34"/>
      <c r="B35" s="34"/>
      <c r="C35" s="34"/>
      <c r="D35" s="34"/>
      <c r="E35" s="34"/>
      <c r="F35" s="34"/>
      <c r="G35" s="1"/>
      <c r="H35" s="1"/>
    </row>
    <row r="36" spans="1:8" x14ac:dyDescent="0.25">
      <c r="A36" s="34"/>
      <c r="B36" s="34"/>
      <c r="C36" s="34"/>
      <c r="D36" s="34"/>
      <c r="E36" s="34"/>
      <c r="F36" s="34"/>
      <c r="G36" s="1"/>
      <c r="H36" s="1"/>
    </row>
    <row r="37" spans="1:8" x14ac:dyDescent="0.25">
      <c r="A37" s="34"/>
      <c r="B37" s="34"/>
      <c r="C37" s="34"/>
      <c r="D37" s="34"/>
      <c r="E37" s="34"/>
      <c r="F37" s="34"/>
      <c r="G37" s="1"/>
      <c r="H37" s="1"/>
    </row>
    <row r="38" spans="1:8" x14ac:dyDescent="0.25">
      <c r="A38" s="11"/>
      <c r="B38" s="11"/>
      <c r="C38" s="11"/>
      <c r="D38" s="11"/>
      <c r="E38" s="11"/>
      <c r="F38" s="11"/>
      <c r="G38" s="1"/>
      <c r="H38" s="1"/>
    </row>
    <row r="39" spans="1:8" x14ac:dyDescent="0.25">
      <c r="A39" s="35" t="s">
        <v>20</v>
      </c>
      <c r="B39" s="35"/>
      <c r="D39" s="2" t="s">
        <v>21</v>
      </c>
      <c r="G39" s="1"/>
      <c r="H39" s="1"/>
    </row>
    <row r="40" spans="1:8" x14ac:dyDescent="0.25">
      <c r="G40" s="1"/>
      <c r="H40" s="1"/>
    </row>
    <row r="41" spans="1:8" x14ac:dyDescent="0.25">
      <c r="G41" s="1"/>
      <c r="H41" s="1"/>
    </row>
    <row r="42" spans="1:8" x14ac:dyDescent="0.25">
      <c r="G42" s="1"/>
      <c r="H42" s="1"/>
    </row>
    <row r="43" spans="1:8" x14ac:dyDescent="0.25">
      <c r="G43" s="1"/>
      <c r="H43" s="1"/>
    </row>
    <row r="44" spans="1:8" x14ac:dyDescent="0.25">
      <c r="G44" s="1"/>
      <c r="H44" s="1"/>
    </row>
    <row r="45" spans="1:8" x14ac:dyDescent="0.25">
      <c r="G45" s="1"/>
      <c r="H45" s="1"/>
    </row>
    <row r="46" spans="1:8" x14ac:dyDescent="0.25">
      <c r="G46" s="1"/>
      <c r="H46" s="1"/>
    </row>
    <row r="47" spans="1:8" x14ac:dyDescent="0.25">
      <c r="G47" s="1"/>
      <c r="H47" s="1"/>
    </row>
    <row r="48" spans="1:8" x14ac:dyDescent="0.25">
      <c r="G48" s="1"/>
      <c r="H48" s="1"/>
    </row>
    <row r="49" spans="1:8" x14ac:dyDescent="0.25"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5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x14ac:dyDescent="0.25">
      <c r="G1592" s="1"/>
      <c r="H1592" s="1"/>
    </row>
    <row r="1593" spans="1:8" x14ac:dyDescent="0.25">
      <c r="G1593" s="1"/>
      <c r="H1593" s="1"/>
    </row>
    <row r="1594" spans="1:8" x14ac:dyDescent="0.25">
      <c r="G1594" s="1"/>
      <c r="H1594" s="1"/>
    </row>
    <row r="1595" spans="1:8" x14ac:dyDescent="0.25">
      <c r="G1595" s="1"/>
      <c r="H1595" s="1"/>
    </row>
    <row r="1596" spans="1:8" x14ac:dyDescent="0.25">
      <c r="G1596" s="1"/>
      <c r="H1596" s="1"/>
    </row>
    <row r="1597" spans="1:8" x14ac:dyDescent="0.25">
      <c r="G1597" s="1"/>
      <c r="H1597" s="1"/>
    </row>
    <row r="1598" spans="1:8" x14ac:dyDescent="0.25">
      <c r="G1598" s="1"/>
      <c r="H1598" s="1"/>
    </row>
    <row r="1599" spans="1:8" x14ac:dyDescent="0.25">
      <c r="G1599" s="1"/>
      <c r="H1599" s="1"/>
    </row>
    <row r="1600" spans="1:8" x14ac:dyDescent="0.25">
      <c r="G1600" s="1"/>
      <c r="H1600" s="1"/>
    </row>
    <row r="1601" spans="7:8" x14ac:dyDescent="0.25">
      <c r="G1601" s="1"/>
      <c r="H1601" s="1"/>
    </row>
    <row r="1602" spans="7:8" x14ac:dyDescent="0.25">
      <c r="G1602" s="1"/>
      <c r="H1602" s="1"/>
    </row>
    <row r="1603" spans="7:8" x14ac:dyDescent="0.25">
      <c r="G1603" s="1"/>
      <c r="H1603" s="1"/>
    </row>
    <row r="1604" spans="7:8" x14ac:dyDescent="0.25">
      <c r="G1604" s="1"/>
      <c r="H1604" s="1"/>
    </row>
    <row r="1605" spans="7:8" x14ac:dyDescent="0.25">
      <c r="G1605" s="1"/>
      <c r="H1605" s="1"/>
    </row>
    <row r="1606" spans="7:8" x14ac:dyDescent="0.25">
      <c r="G1606" s="1"/>
      <c r="H1606" s="1"/>
    </row>
  </sheetData>
  <mergeCells count="22">
    <mergeCell ref="F20:F21"/>
    <mergeCell ref="B21:E21"/>
    <mergeCell ref="E8:E9"/>
    <mergeCell ref="F8:F9"/>
    <mergeCell ref="D1:F2"/>
    <mergeCell ref="A7:F7"/>
    <mergeCell ref="A5:F5"/>
    <mergeCell ref="A39:B39"/>
    <mergeCell ref="A4:F4"/>
    <mergeCell ref="A8:A9"/>
    <mergeCell ref="B8:D8"/>
    <mergeCell ref="B10:E10"/>
    <mergeCell ref="F10:F11"/>
    <mergeCell ref="B11:E11"/>
    <mergeCell ref="A33:F37"/>
    <mergeCell ref="B25:E25"/>
    <mergeCell ref="F25:F26"/>
    <mergeCell ref="B26:E26"/>
    <mergeCell ref="B15:E15"/>
    <mergeCell ref="F15:F16"/>
    <mergeCell ref="B16:E16"/>
    <mergeCell ref="B20:E20"/>
  </mergeCells>
  <pageMargins left="0.56000000000000005" right="0.39" top="0.63" bottom="1" header="0.5" footer="0.5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2024</vt:lpstr>
      <vt:lpstr>Лист3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Солдатова Анна Владимировна</cp:lastModifiedBy>
  <cp:lastPrinted>2024-02-06T10:01:06Z</cp:lastPrinted>
  <dcterms:created xsi:type="dcterms:W3CDTF">2016-03-22T05:41:53Z</dcterms:created>
  <dcterms:modified xsi:type="dcterms:W3CDTF">2024-02-06T11:44:25Z</dcterms:modified>
</cp:coreProperties>
</file>