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<sst xmlns="http://schemas.openxmlformats.org/spreadsheetml/2006/main" count="34" uniqueCount="34">
  <si>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</si>
  <si>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</si>
  <si>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</si>
  <si>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</si>
  <si>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</si>
  <si>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</si>
  <si>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</si>
  <si>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</si>
  <si>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</si>
  <si>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</si>
  <si>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</si>
  <si>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Месяц</t>
  </si>
  <si>
    <t>1*</t>
  </si>
  <si>
    <t>Единичные цены</t>
  </si>
  <si>
    <t>Средняя цена</t>
  </si>
  <si>
    <t>Итого, рублей</t>
  </si>
  <si>
    <t>Обоснование начальной (максимальной) цены  контракта на оказание услуг по техническому обслуживанию и текущему ремонту электрооборудования</t>
  </si>
  <si>
    <t>Оказание услуг по техническому обслуживанию и текущему ремонту электрооборудования</t>
  </si>
  <si>
    <t xml:space="preserve">ул. Железнодорожная, 43/1 (здание архива), площадь помещений 110,6 кв. м.; 
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</si>
  <si>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</si>
  <si>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</si>
  <si>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>Средняя единичная цена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</si>
  <si>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4 065,7 кв.м.
</t>
  </si>
  <si>
    <t>Ул. Спортивная, 2 (помещения ЗАГСа), площадь помещений 471,0 кв. м.</t>
  </si>
  <si>
    <t>1* (с применением коэффициента уровня инфляции, декабрь 2022 г к декабрю 2021 г)</t>
  </si>
  <si>
    <t>2*(с применением коэффициента уровня инфляции, декабрь 2022 г к декабрю 2021 г)</t>
  </si>
  <si>
    <t xml:space="preserve">1*- Коммерческое предложение № 1127 от 22.11.2020 г. </t>
  </si>
  <si>
    <t xml:space="preserve">2*- Коммерческое предложение № 1035 от 17.11.2020 г. </t>
  </si>
  <si>
    <t xml:space="preserve">3*- Коммерческое предложение № 80 от 07.09.2021 г. </t>
  </si>
  <si>
    <t xml:space="preserve"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</t>
  </si>
  <si>
    <t>Ул. Ленина, 41: помещения отдела опеки и попечительства, площадь 146,7 кв. м.</t>
  </si>
  <si>
    <t>Итого начальная (максимальная) цена контракта: 78 146 (семьдесят восемь тысяч сто сорок шесть) рублей 88 копеек.</t>
  </si>
  <si>
    <t>3*, 4*</t>
  </si>
  <si>
    <t xml:space="preserve">4* - Коммерческое предложение № 103 от 02.08.2021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</si>
</sst>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1">
      <selection activeCell="K22" sqref="K22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14.00390625" style="0" customWidth="1"/>
    <col min="13" max="13" width="13.875" style="0" customWidth="1"/>
    <col min="14" max="14" width="13.375" style="0" customWidth="1"/>
    <col min="15" max="15" width="20.00390625" style="0" customWidth="1"/>
    <col min="16" max="16" width="13.375" style="0" customWidth="1"/>
    <col min="17" max="17" width="17.00390625" style="0" customWidth="1"/>
  </cols>
  <sheetData>
    <row r="1" spans="1:15" s="1" customFormat="1" ht="52.5" customHeigh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s="1" customFormat="1" ht="15.75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5"/>
      <c r="M2" s="25"/>
      <c r="N2" s="25"/>
      <c r="O2" s="25"/>
    </row>
    <row r="3" spans="1:15" s="1" customFormat="1" ht="17.25" customHeight="1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7" s="1" customFormat="1" ht="16.5" customHeight="1">
      <c r="A4" s="37" t="s">
        <v>2</v>
      </c>
      <c r="B4" s="52"/>
      <c r="C4" s="45" t="s">
        <v>10</v>
      </c>
      <c r="D4" s="47" t="s">
        <v>0</v>
      </c>
      <c r="E4" s="47" t="s">
        <v>6</v>
      </c>
      <c r="F4" s="47"/>
      <c r="G4" s="47"/>
      <c r="H4" s="47"/>
      <c r="I4" s="47" t="s">
        <v>13</v>
      </c>
      <c r="J4" s="68"/>
      <c r="K4" s="68"/>
      <c r="L4" s="45" t="s">
        <v>24</v>
      </c>
      <c r="M4" s="45" t="s">
        <v>25</v>
      </c>
      <c r="N4" s="45" t="s">
        <v>32</v>
      </c>
      <c r="O4" s="45" t="s">
        <v>21</v>
      </c>
      <c r="P4" s="59" t="s">
        <v>14</v>
      </c>
      <c r="Q4" s="45" t="s">
        <v>1</v>
      </c>
    </row>
    <row r="5" spans="1:20" s="1" customFormat="1" ht="79.5" customHeight="1">
      <c r="A5" s="39"/>
      <c r="B5" s="53"/>
      <c r="C5" s="67"/>
      <c r="D5" s="47"/>
      <c r="E5" s="47"/>
      <c r="F5" s="47"/>
      <c r="G5" s="47"/>
      <c r="H5" s="47"/>
      <c r="I5" s="5" t="s">
        <v>12</v>
      </c>
      <c r="J5" s="5" t="s">
        <v>7</v>
      </c>
      <c r="K5" s="5" t="s">
        <v>8</v>
      </c>
      <c r="L5" s="60"/>
      <c r="M5" s="60"/>
      <c r="N5" s="60"/>
      <c r="O5" s="46"/>
      <c r="P5" s="60"/>
      <c r="Q5" s="46"/>
      <c r="T5" s="19"/>
    </row>
    <row r="6" spans="1:20" s="1" customFormat="1" ht="23.25" customHeight="1">
      <c r="A6" s="54"/>
      <c r="B6" s="55"/>
      <c r="C6" s="46"/>
      <c r="D6" s="47"/>
      <c r="E6" s="47"/>
      <c r="F6" s="47"/>
      <c r="G6" s="47"/>
      <c r="H6" s="47"/>
      <c r="I6" s="56" t="s">
        <v>9</v>
      </c>
      <c r="J6" s="57"/>
      <c r="K6" s="57"/>
      <c r="L6" s="57"/>
      <c r="M6" s="57"/>
      <c r="N6" s="57"/>
      <c r="O6" s="57"/>
      <c r="P6" s="57"/>
      <c r="Q6" s="58"/>
      <c r="T6" s="20"/>
    </row>
    <row r="7" spans="1:20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1"/>
      <c r="Q7" s="6"/>
      <c r="T7" s="20"/>
    </row>
    <row r="8" spans="1:20" s="1" customFormat="1" ht="174.75" customHeight="1">
      <c r="A8" s="37" t="s">
        <v>17</v>
      </c>
      <c r="B8" s="38"/>
      <c r="C8" s="16" t="s">
        <v>22</v>
      </c>
      <c r="D8" s="69" t="s">
        <v>11</v>
      </c>
      <c r="E8" s="61">
        <v>12</v>
      </c>
      <c r="F8" s="62"/>
      <c r="G8" s="43"/>
      <c r="H8" s="44"/>
      <c r="I8" s="22">
        <v>4100</v>
      </c>
      <c r="J8" s="22">
        <v>4200</v>
      </c>
      <c r="K8" s="22">
        <v>4300</v>
      </c>
      <c r="L8" s="22">
        <f aca="true" t="shared" si="0" ref="L8:M13">I8*1.04</f>
        <v>4264</v>
      </c>
      <c r="M8" s="22">
        <f t="shared" si="0"/>
        <v>4368</v>
      </c>
      <c r="N8" s="22">
        <v>4300</v>
      </c>
      <c r="O8" s="12">
        <f aca="true" t="shared" si="1" ref="O8:O13">ROUND((L8+M8+N8)/3,2)</f>
        <v>4310.67</v>
      </c>
      <c r="P8" s="12">
        <f>O8*E8</f>
        <v>51728.04</v>
      </c>
      <c r="Q8" s="12">
        <f aca="true" t="shared" si="2" ref="Q8:Q13">ROUND((P8),2)</f>
        <v>51728.04</v>
      </c>
      <c r="T8" s="21"/>
    </row>
    <row r="9" spans="1:20" s="1" customFormat="1" ht="41.25" customHeight="1">
      <c r="A9" s="39"/>
      <c r="B9" s="40"/>
      <c r="C9" s="16" t="s">
        <v>18</v>
      </c>
      <c r="D9" s="70"/>
      <c r="E9" s="63"/>
      <c r="F9" s="64"/>
      <c r="G9" s="17"/>
      <c r="H9" s="18"/>
      <c r="I9" s="22">
        <v>520</v>
      </c>
      <c r="J9" s="22">
        <v>513</v>
      </c>
      <c r="K9" s="22">
        <v>535</v>
      </c>
      <c r="L9" s="22">
        <f t="shared" si="0"/>
        <v>540.8000000000001</v>
      </c>
      <c r="M9" s="22">
        <f t="shared" si="0"/>
        <v>533.52</v>
      </c>
      <c r="N9" s="22">
        <f>K9</f>
        <v>535</v>
      </c>
      <c r="O9" s="12">
        <f t="shared" si="1"/>
        <v>536.44</v>
      </c>
      <c r="P9" s="12">
        <f>O9*E8</f>
        <v>6437.280000000001</v>
      </c>
      <c r="Q9" s="12">
        <f t="shared" si="2"/>
        <v>6437.28</v>
      </c>
      <c r="T9" s="21"/>
    </row>
    <row r="10" spans="1:20" s="1" customFormat="1" ht="41.25" customHeight="1">
      <c r="A10" s="39"/>
      <c r="B10" s="40"/>
      <c r="C10" s="16" t="s">
        <v>23</v>
      </c>
      <c r="D10" s="70"/>
      <c r="E10" s="63"/>
      <c r="F10" s="64"/>
      <c r="G10" s="17"/>
      <c r="H10" s="18"/>
      <c r="I10" s="22">
        <v>470</v>
      </c>
      <c r="J10" s="22">
        <v>450</v>
      </c>
      <c r="K10" s="22">
        <v>470</v>
      </c>
      <c r="L10" s="22">
        <f t="shared" si="0"/>
        <v>488.8</v>
      </c>
      <c r="M10" s="22">
        <f t="shared" si="0"/>
        <v>468</v>
      </c>
      <c r="N10" s="22">
        <f>K10</f>
        <v>470</v>
      </c>
      <c r="O10" s="12">
        <f t="shared" si="1"/>
        <v>475.6</v>
      </c>
      <c r="P10" s="12">
        <f>O10*E8</f>
        <v>5707.200000000001</v>
      </c>
      <c r="Q10" s="12">
        <f t="shared" si="2"/>
        <v>5707.2</v>
      </c>
      <c r="T10" s="21"/>
    </row>
    <row r="11" spans="1:20" s="1" customFormat="1" ht="41.25" customHeight="1">
      <c r="A11" s="39"/>
      <c r="B11" s="40"/>
      <c r="C11" s="16" t="s">
        <v>19</v>
      </c>
      <c r="D11" s="70"/>
      <c r="E11" s="63"/>
      <c r="F11" s="64"/>
      <c r="G11" s="17"/>
      <c r="H11" s="18"/>
      <c r="I11" s="22">
        <v>440</v>
      </c>
      <c r="J11" s="22">
        <v>445</v>
      </c>
      <c r="K11" s="22">
        <v>460</v>
      </c>
      <c r="L11" s="22">
        <f t="shared" si="0"/>
        <v>457.6</v>
      </c>
      <c r="M11" s="22">
        <f t="shared" si="0"/>
        <v>462.8</v>
      </c>
      <c r="N11" s="22">
        <f>K11</f>
        <v>460</v>
      </c>
      <c r="O11" s="12">
        <f t="shared" si="1"/>
        <v>460.13</v>
      </c>
      <c r="P11" s="12">
        <f>O11*E8</f>
        <v>5521.5599999999995</v>
      </c>
      <c r="Q11" s="12">
        <f t="shared" si="2"/>
        <v>5521.56</v>
      </c>
      <c r="T11" s="21"/>
    </row>
    <row r="12" spans="1:20" s="1" customFormat="1" ht="41.25" customHeight="1">
      <c r="A12" s="39"/>
      <c r="B12" s="40"/>
      <c r="C12" s="16" t="s">
        <v>30</v>
      </c>
      <c r="D12" s="70"/>
      <c r="E12" s="63"/>
      <c r="F12" s="64"/>
      <c r="G12" s="17"/>
      <c r="H12" s="18"/>
      <c r="I12" s="22">
        <v>652</v>
      </c>
      <c r="J12" s="22">
        <v>655.5</v>
      </c>
      <c r="K12" s="22">
        <v>500</v>
      </c>
      <c r="L12" s="22">
        <f>I12*1.04</f>
        <v>678.08</v>
      </c>
      <c r="M12" s="22">
        <f>J12*1.04</f>
        <v>681.72</v>
      </c>
      <c r="N12" s="22">
        <f>K12</f>
        <v>500</v>
      </c>
      <c r="O12" s="12">
        <f t="shared" si="1"/>
        <v>619.93</v>
      </c>
      <c r="P12" s="12">
        <f>O12*E8</f>
        <v>7439.16</v>
      </c>
      <c r="Q12" s="12">
        <f t="shared" si="2"/>
        <v>7439.16</v>
      </c>
      <c r="T12" s="21"/>
    </row>
    <row r="13" spans="1:20" s="1" customFormat="1" ht="45" customHeight="1">
      <c r="A13" s="41"/>
      <c r="B13" s="42"/>
      <c r="C13" s="16" t="s">
        <v>20</v>
      </c>
      <c r="D13" s="70"/>
      <c r="E13" s="65"/>
      <c r="F13" s="66"/>
      <c r="G13" s="17"/>
      <c r="H13" s="18"/>
      <c r="I13" s="22">
        <v>100</v>
      </c>
      <c r="J13" s="22">
        <v>110</v>
      </c>
      <c r="K13" s="22">
        <v>110</v>
      </c>
      <c r="L13" s="22">
        <f t="shared" si="0"/>
        <v>104</v>
      </c>
      <c r="M13" s="22">
        <f t="shared" si="0"/>
        <v>114.4</v>
      </c>
      <c r="N13" s="22">
        <f>K13</f>
        <v>110</v>
      </c>
      <c r="O13" s="12">
        <f t="shared" si="1"/>
        <v>109.47</v>
      </c>
      <c r="P13" s="12">
        <f>O13*E8</f>
        <v>1313.6399999999999</v>
      </c>
      <c r="Q13" s="12">
        <f t="shared" si="2"/>
        <v>1313.64</v>
      </c>
      <c r="T13" s="21"/>
    </row>
    <row r="14" spans="1:20" s="1" customFormat="1" ht="17.25" customHeight="1">
      <c r="A14" s="30" t="s">
        <v>15</v>
      </c>
      <c r="B14" s="31"/>
      <c r="C14" s="9"/>
      <c r="D14" s="7"/>
      <c r="E14" s="32"/>
      <c r="F14" s="33"/>
      <c r="G14" s="7"/>
      <c r="H14" s="8"/>
      <c r="I14" s="23"/>
      <c r="J14" s="23"/>
      <c r="K14" s="23"/>
      <c r="L14" s="23"/>
      <c r="M14" s="23"/>
      <c r="N14" s="23"/>
      <c r="O14" s="23"/>
      <c r="P14" s="24">
        <f>P8+P9+P10+P11+P13+P12</f>
        <v>78146.88</v>
      </c>
      <c r="Q14" s="10">
        <f>ROUND((SUM(Q8:Q13)),2)</f>
        <v>78146.88</v>
      </c>
      <c r="R14" s="13"/>
      <c r="T14" s="21"/>
    </row>
    <row r="15" spans="1:15" s="1" customFormat="1" ht="37.5" customHeight="1">
      <c r="A15" s="34" t="s">
        <v>31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1" customFormat="1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</row>
    <row r="17" spans="1:15" s="1" customFormat="1" ht="11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6.5" customHeight="1">
      <c r="A18" s="27" t="s">
        <v>26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22.5" customHeight="1">
      <c r="A19" s="27" t="s">
        <v>27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7.25" customHeight="1">
      <c r="A20" s="27" t="s">
        <v>28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7.25" customHeight="1">
      <c r="A21" s="27" t="s">
        <v>33</v>
      </c>
      <c r="B21" s="28"/>
      <c r="C21" s="28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>
      <c r="A23" s="29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3" ht="15.75">
      <c r="A24" s="2" t="s">
        <v>3</v>
      </c>
      <c r="B24" s="1"/>
      <c r="C24" s="1"/>
    </row>
    <row r="25" spans="1:3" ht="12.75" customHeight="1">
      <c r="A25" s="3"/>
      <c r="B25" s="1"/>
      <c r="C25" s="1"/>
    </row>
    <row r="26" spans="2:3" ht="12.75">
      <c r="B26" s="1"/>
      <c r="C26" s="1"/>
    </row>
  </sheetData>
  <sheetProtection/>
  <mergeCells count="28">
    <mergeCell ref="M4:M5"/>
    <mergeCell ref="N4:N5"/>
    <mergeCell ref="A1:O1"/>
    <mergeCell ref="A2:K2"/>
    <mergeCell ref="A3:O3"/>
    <mergeCell ref="A4:B6"/>
    <mergeCell ref="D4:D6"/>
    <mergeCell ref="I6:Q6"/>
    <mergeCell ref="P4:P5"/>
    <mergeCell ref="O4:O5"/>
    <mergeCell ref="C4:C6"/>
    <mergeCell ref="I4:K4"/>
    <mergeCell ref="A8:B13"/>
    <mergeCell ref="G8:H8"/>
    <mergeCell ref="A19:O19"/>
    <mergeCell ref="A20:O20"/>
    <mergeCell ref="A18:O18"/>
    <mergeCell ref="Q4:Q5"/>
    <mergeCell ref="E4:H6"/>
    <mergeCell ref="E8:F13"/>
    <mergeCell ref="D8:D13"/>
    <mergeCell ref="L4:L5"/>
    <mergeCell ref="A21:C21"/>
    <mergeCell ref="A23:O23"/>
    <mergeCell ref="A14:B14"/>
    <mergeCell ref="E14:F14"/>
    <mergeCell ref="A15:O15"/>
    <mergeCell ref="A17:O17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2021-11-18T06:32:33Z</cp:lastPrinted>
  <dcterms:created xsi:type="dcterms:W3CDTF">2009-12-09T07:16:31Z</dcterms:created>
  <dcterms:modified xsi:type="dcterms:W3CDTF">2021-11-18T11:58:30Z</dcterms:modified>
  <cp:category/>
  <cp:version/>
  <cp:contentType/>
  <cp:contentStatus/>
</cp:coreProperties>
</file>