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Лист1" sheetId="1" r:id="rId1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<sst xmlns="http://schemas.openxmlformats.org/spreadsheetml/2006/main" count="362" uniqueCount="252">
  <si>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</si>
  <si>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</si>
  <si>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</si>
  <si>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</si>
  <si>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</si>
  <si>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</si>
  <si>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</si>
  <si>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</si>
  <si>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</si>
  <si>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</si>
  <si>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</si>
  <si>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</si>
  <si>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</si>
  <si>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</si>
  <si>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</si>
  <si>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</si>
  <si>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</si>
  <si>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</si>
  <si>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</si>
  <si>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</si>
  <si>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</si>
  <si>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</si>
  <si>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</si>
  <si>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</si>
  <si>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</si>
  <si>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</si>
  <si>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</si>
  <si>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</si>
  <si>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</si>
  <si>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</si>
  <si>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</si>
  <si>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</si>
  <si>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</si>
  <si>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</si>
  <si>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</si>
  <si>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</si>
  <si>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</si>
  <si>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</si>
  <si>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</si>
  <si>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</si>
  <si>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</si>
  <si>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</si>
  <si>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</si>
  <si>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</si>
  <si>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</si>
  <si>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</si>
  <si>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</si>
  <si>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</si>
  <si>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</si>
  <si>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</si>
  <si>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</si>
  <si>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</si>
  <si>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</si>
  <si>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</si>
  <si>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</si>
  <si>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</si>
  <si>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</si>
  <si>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</si>
  <si>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</si>
  <si>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</si>
  <si>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</si>
  <si>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</si>
  <si>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</si>
  <si>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</si>
  <si>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</si>
  <si>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</si>
  <si>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</si>
  <si>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</si>
  <si>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</si>
  <si>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</si>
  <si>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</si>
  <si>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</si>
  <si>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</si>
  <si>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</si>
  <si>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</si>
  <si>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</si>
  <si>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</si>
  <si>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</si>
  <si>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</si>
  <si>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</si>
  <si>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</si>
  <si>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</si>
  <si>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</si>
  <si>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</si>
  <si>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</si>
  <si>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</si>
  <si>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</si>
  <si>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</si>
  <si>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</si>
  <si>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</si>
  <si>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</si>
  <si>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</si>
  <si>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</si>
  <si>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</si>
  <si>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</si>
  <si>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</si>
  <si>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</si>
  <si>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 2010 год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</si>
  <si>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</si>
  <si>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</si>
  <si>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</si>
  <si>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</si>
  <si>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</si>
  <si>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</si>
  <si>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</si>
  <si>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</si>
  <si>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</si>
  <si>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</si>
  <si>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</si>
  <si>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</si>
  <si>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</si>
  <si>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</si>
  <si>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</si>
  <si>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</si>
  <si>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</si>
  <si>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</si>
  <si>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</si>
  <si>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</si>
  <si>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</si>
  <si>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</si>
  <si>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</si>
  <si>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</si>
  <si>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</si>
  <si>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</si>
  <si>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</si>
  <si>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</si>
  <si>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</si>
  <si>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</si>
  <si>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</si>
  <si>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</si>
  <si>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</si>
  <si>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</si>
  <si>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</si>
  <si>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</si>
  <si>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</si>
  <si>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</si>
  <si>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</si>
  <si>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</si>
  <si>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</si>
  <si>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</si>
  <si>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</si>
  <si>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</si>
  <si>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</si>
  <si>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</si>
  <si>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</si>
  <si>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</si>
  <si>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</si>
  <si>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</si>
  <si>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</si>
  <si>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</si>
  <si>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</si>
  <si>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</si>
  <si>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</si>
  <si>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</si>
  <si>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</si>
  <si>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</si>
  <si>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</si>
  <si>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</si>
  <si>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</si>
  <si>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</si>
  <si>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</si>
  <si>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</si>
  <si>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</si>
  <si>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</si>
  <si>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</si>
  <si>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</si>
  <si>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</si>
  <si>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</si>
  <si>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</si>
  <si>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</si>
  <si>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</si>
  <si>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</si>
  <si>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</si>
  <si>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</si>
  <si>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</si>
  <si>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</si>
  <si>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</si>
  <si>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</si>
  <si>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</si>
  <si>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</si>
  <si>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</si>
  <si>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</si>
  <si>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</si>
  <si>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</si>
  <si>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</si>
  <si>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</si>
  <si>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</si>
  <si>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</si>
  <si>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</si>
  <si>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</si>
  <si>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</si>
  <si>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</si>
  <si>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</si>
  <si>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</si>
  <si>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</si>
  <si>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</si>
  <si>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</si>
  <si>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</si>
  <si>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</si>
  <si>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</si>
  <si>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</si>
  <si>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</si>
  <si>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</si>
  <si>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</si>
  <si>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</si>
  <si>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</si>
  <si>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</si>
  <si>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</si>
  <si>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 xml:space="preserve"> 2012 год</t>
  </si>
  <si>
    <t xml:space="preserve"> 2009 год</t>
  </si>
  <si>
    <t>тыс.единиц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</si>
  <si>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</si>
  <si>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</si>
  <si>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</si>
  <si>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</si>
  <si>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</si>
  <si>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</si>
  <si>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</si>
  <si>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</si>
  <si>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</si>
  <si>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</si>
  <si>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</si>
  <si>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</si>
  <si>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</si>
  <si>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</si>
  <si>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</si>
  <si>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</si>
  <si>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</si>
  <si>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</si>
  <si>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</si>
  <si>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</si>
  <si>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</si>
  <si>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</si>
  <si>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</si>
  <si>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</si>
  <si>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</si>
  <si>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</si>
  <si>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в 4,4 р.</t>
  </si>
  <si>
    <t>в 6,7 р.</t>
  </si>
  <si>
    <t>Х</t>
  </si>
  <si>
    <t>в 2,2 р.</t>
  </si>
  <si>
    <r>
      <t>Численность населения (среднегодовая)</t>
    </r>
    <r>
      <rPr>
        <vertAlign val="superscript"/>
        <sz val="12"/>
        <rFont val="Times New Roman"/>
        <family val="1"/>
      </rPr>
      <t>2</t>
    </r>
  </si>
  <si>
    <r>
      <t xml:space="preserve">  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</si>
  <si>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социально-экономического развития МО </t>
    </r>
    <r>
      <rPr>
        <b/>
        <sz val="12"/>
        <rFont val="Times New Roman"/>
        <family val="1"/>
      </rPr>
      <t>город Югорск</t>
    </r>
    <r>
      <rPr>
        <sz val="12"/>
        <rFont val="Times New Roman"/>
        <family val="1"/>
      </rPr>
      <t xml:space="preserve"> за январь-декабрь 2012 года</t>
    </r>
  </si>
  <si>
    <r>
      <t xml:space="preserve">Темп роста 
января-марта    2009 года 
к январю- марту    2008 года, % </t>
    </r>
    <r>
      <rPr>
        <vertAlign val="superscript"/>
        <sz val="12"/>
        <rFont val="Times New Roman"/>
        <family val="1"/>
      </rPr>
      <t>1</t>
    </r>
  </si>
  <si>
    <r>
      <t>Темп роста 2009 года к 2008 году, %</t>
    </r>
    <r>
      <rPr>
        <vertAlign val="superscript"/>
        <sz val="12"/>
        <rFont val="Times New Roman"/>
        <family val="1"/>
      </rPr>
      <t>1</t>
    </r>
  </si>
  <si>
    <r>
      <t>Темп роста 2010 года к 2009 году, %</t>
    </r>
    <r>
      <rPr>
        <vertAlign val="superscript"/>
        <sz val="12"/>
        <rFont val="Times New Roman"/>
        <family val="1"/>
      </rPr>
      <t>1</t>
    </r>
  </si>
  <si>
    <r>
      <t>Темп роста 2011 года к 2010 году, %</t>
    </r>
    <r>
      <rPr>
        <vertAlign val="superscript"/>
        <sz val="12"/>
        <rFont val="Times New Roman"/>
        <family val="1"/>
      </rPr>
      <t xml:space="preserve"> 1</t>
    </r>
  </si>
  <si>
    <r>
      <t>Темп роста 2012 года к 2011 году, %</t>
    </r>
    <r>
      <rPr>
        <vertAlign val="superscript"/>
        <sz val="12"/>
        <rFont val="Times New Roman"/>
        <family val="1"/>
      </rPr>
      <t>1</t>
    </r>
  </si>
  <si>
    <t>Естественный прирост (убыль) населения</t>
  </si>
  <si>
    <r>
      <t xml:space="preserve">   2 </t>
    </r>
    <r>
      <rPr>
        <sz val="12"/>
        <rFont val="Times New Roman"/>
        <family val="1"/>
      </rPr>
      <t>- по состоянию на 01.01.2012</t>
    </r>
  </si>
  <si>
    <r>
      <t xml:space="preserve">    3 </t>
    </r>
    <r>
      <rPr>
        <sz val="12"/>
        <rFont val="Times New Roman"/>
        <family val="1"/>
      </rPr>
      <t>- для муниципальных районов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</si>
</sst>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#,##0.0"/>
    <numFmt numFmtId="171" formatCode="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 applyProtection="1">
      <alignment horizontal="left" vertical="center" wrapText="1" inden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vertical="top"/>
    </xf>
    <xf numFmtId="16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16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3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zoomScalePageLayoutView="70" workbookViewId="0" topLeftCell="A1">
      <pane ySplit="5" topLeftCell="A111" activePane="bottomLeft" state="frozen"/>
      <selection pane="topLeft" activeCell="A1" sqref="A1"/>
      <selection pane="bottomLeft" activeCell="L49" sqref="L49"/>
    </sheetView>
  </sheetViews>
  <sheetFormatPr defaultColWidth="9.00390625" defaultRowHeight="12.75"/>
  <cols>
    <col min="1" max="1" width="9.125" style="10" customWidth="1"/>
    <col min="2" max="2" width="59.00390625" style="10" customWidth="1"/>
    <col min="3" max="3" width="28.875" style="10" customWidth="1"/>
    <col min="4" max="4" width="9.875" style="10" hidden="1" customWidth="1"/>
    <col min="5" max="5" width="11.25390625" style="10" hidden="1" customWidth="1"/>
    <col min="6" max="6" width="18.625" style="10" customWidth="1"/>
    <col min="7" max="7" width="18.375" style="10" customWidth="1"/>
    <col min="8" max="8" width="18.875" style="10" customWidth="1"/>
    <col min="9" max="9" width="19.75390625" style="10" customWidth="1"/>
    <col min="10" max="10" width="18.625" style="10" customWidth="1"/>
    <col min="11" max="11" width="19.00390625" style="10" customWidth="1"/>
    <col min="12" max="12" width="18.25390625" style="10" customWidth="1"/>
    <col min="13" max="13" width="20.625" style="10" customWidth="1"/>
    <col min="14" max="16384" width="9.125" style="10" customWidth="1"/>
  </cols>
  <sheetData>
    <row r="1" spans="2:16" ht="15.75">
      <c r="B1" s="11"/>
      <c r="C1" s="13"/>
      <c r="L1" s="12"/>
      <c r="M1" s="12"/>
      <c r="N1" s="12"/>
      <c r="O1" s="12"/>
      <c r="P1" s="12"/>
    </row>
    <row r="2" spans="2:11" ht="18.75">
      <c r="B2" s="57" t="s">
        <v>88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5.75">
      <c r="B3" s="15" t="s">
        <v>243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.7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99" customHeight="1">
      <c r="A5" s="16" t="s">
        <v>114</v>
      </c>
      <c r="B5" s="1" t="s">
        <v>0</v>
      </c>
      <c r="C5" s="1" t="s">
        <v>87</v>
      </c>
      <c r="D5" s="1" t="s">
        <v>94</v>
      </c>
      <c r="E5" s="1" t="s">
        <v>244</v>
      </c>
      <c r="F5" s="1" t="s">
        <v>209</v>
      </c>
      <c r="G5" s="1" t="s">
        <v>245</v>
      </c>
      <c r="H5" s="1" t="s">
        <v>97</v>
      </c>
      <c r="I5" s="1" t="s">
        <v>246</v>
      </c>
      <c r="J5" s="1" t="s">
        <v>98</v>
      </c>
      <c r="K5" s="1" t="s">
        <v>247</v>
      </c>
      <c r="L5" s="1" t="s">
        <v>208</v>
      </c>
      <c r="M5" s="1" t="s">
        <v>248</v>
      </c>
    </row>
    <row r="6" spans="1:13" ht="20.25" customHeight="1">
      <c r="A6" s="17" t="s">
        <v>115</v>
      </c>
      <c r="B6" s="52" t="s">
        <v>75</v>
      </c>
      <c r="C6" s="54"/>
      <c r="D6" s="18"/>
      <c r="E6" s="18"/>
      <c r="F6" s="18"/>
      <c r="G6" s="18"/>
      <c r="H6" s="18"/>
      <c r="I6" s="18"/>
      <c r="J6" s="18"/>
      <c r="K6" s="18"/>
      <c r="L6" s="19"/>
      <c r="M6" s="19"/>
    </row>
    <row r="7" spans="1:13" ht="25.5" customHeight="1">
      <c r="A7" s="20" t="s">
        <v>117</v>
      </c>
      <c r="B7" s="2" t="s">
        <v>241</v>
      </c>
      <c r="C7" s="21" t="s">
        <v>1</v>
      </c>
      <c r="D7" s="18"/>
      <c r="E7" s="18"/>
      <c r="F7" s="18">
        <v>33</v>
      </c>
      <c r="G7" s="18">
        <v>101.2</v>
      </c>
      <c r="H7" s="18">
        <v>34.1</v>
      </c>
      <c r="I7" s="22">
        <v>103.33333333333334</v>
      </c>
      <c r="J7" s="18">
        <v>34.6</v>
      </c>
      <c r="K7" s="22">
        <v>101.46627565982405</v>
      </c>
      <c r="L7" s="23">
        <v>35.2</v>
      </c>
      <c r="M7" s="22">
        <v>101.73410404624276</v>
      </c>
    </row>
    <row r="8" spans="1:13" ht="18.75" customHeight="1">
      <c r="A8" s="20" t="s">
        <v>118</v>
      </c>
      <c r="B8" s="24" t="s">
        <v>249</v>
      </c>
      <c r="C8" s="21" t="s">
        <v>89</v>
      </c>
      <c r="D8" s="18"/>
      <c r="E8" s="18"/>
      <c r="F8" s="18">
        <v>282</v>
      </c>
      <c r="G8" s="18">
        <v>91.3</v>
      </c>
      <c r="H8" s="18">
        <v>340</v>
      </c>
      <c r="I8" s="22">
        <v>120.56737588652481</v>
      </c>
      <c r="J8" s="18">
        <v>362</v>
      </c>
      <c r="K8" s="22">
        <v>106.47058823529412</v>
      </c>
      <c r="L8" s="23">
        <v>349</v>
      </c>
      <c r="M8" s="22">
        <v>96.40883977900553</v>
      </c>
    </row>
    <row r="9" spans="1:13" ht="20.25" customHeight="1">
      <c r="A9" s="20" t="s">
        <v>119</v>
      </c>
      <c r="B9" s="24" t="s">
        <v>73</v>
      </c>
      <c r="C9" s="21" t="s">
        <v>89</v>
      </c>
      <c r="D9" s="18"/>
      <c r="E9" s="18"/>
      <c r="F9" s="18">
        <v>152</v>
      </c>
      <c r="G9" s="18">
        <v>119.7</v>
      </c>
      <c r="H9" s="18">
        <v>221</v>
      </c>
      <c r="I9" s="22">
        <v>145.39473684210526</v>
      </c>
      <c r="J9" s="18">
        <v>437</v>
      </c>
      <c r="K9" s="22">
        <v>197.73755656108597</v>
      </c>
      <c r="L9" s="23">
        <v>32</v>
      </c>
      <c r="M9" s="22">
        <v>7.322654462242563</v>
      </c>
    </row>
    <row r="10" spans="1:13" ht="20.25" customHeight="1">
      <c r="A10" s="17" t="s">
        <v>116</v>
      </c>
      <c r="B10" s="50" t="s">
        <v>76</v>
      </c>
      <c r="C10" s="51"/>
      <c r="D10" s="18"/>
      <c r="E10" s="18"/>
      <c r="F10" s="18"/>
      <c r="G10" s="18"/>
      <c r="H10" s="18"/>
      <c r="I10" s="22"/>
      <c r="J10" s="18"/>
      <c r="K10" s="22"/>
      <c r="L10" s="23"/>
      <c r="M10" s="22"/>
    </row>
    <row r="11" spans="1:13" ht="34.5" customHeight="1">
      <c r="A11" s="20" t="s">
        <v>120</v>
      </c>
      <c r="B11" s="2" t="s">
        <v>60</v>
      </c>
      <c r="C11" s="3" t="s">
        <v>1</v>
      </c>
      <c r="D11" s="18"/>
      <c r="E11" s="18"/>
      <c r="F11" s="18">
        <v>15.8</v>
      </c>
      <c r="G11" s="18">
        <v>99.4</v>
      </c>
      <c r="H11" s="18">
        <v>16</v>
      </c>
      <c r="I11" s="22">
        <v>101.26582278481011</v>
      </c>
      <c r="J11" s="18">
        <v>16</v>
      </c>
      <c r="K11" s="22">
        <v>100</v>
      </c>
      <c r="L11" s="23">
        <v>17.1</v>
      </c>
      <c r="M11" s="22">
        <v>106.9</v>
      </c>
    </row>
    <row r="12" spans="1:13" ht="50.25" customHeight="1">
      <c r="A12" s="20" t="s">
        <v>121</v>
      </c>
      <c r="B12" s="2" t="s">
        <v>61</v>
      </c>
      <c r="C12" s="3" t="s">
        <v>1</v>
      </c>
      <c r="D12" s="18"/>
      <c r="E12" s="18"/>
      <c r="F12" s="18">
        <v>14.32</v>
      </c>
      <c r="G12" s="18">
        <v>98</v>
      </c>
      <c r="H12" s="18">
        <v>14.1</v>
      </c>
      <c r="I12" s="22">
        <v>98.46368715083798</v>
      </c>
      <c r="J12" s="18">
        <v>13.7</v>
      </c>
      <c r="K12" s="22">
        <v>97.16312056737588</v>
      </c>
      <c r="L12" s="23">
        <v>14</v>
      </c>
      <c r="M12" s="22">
        <v>102.2</v>
      </c>
    </row>
    <row r="13" spans="1:13" ht="50.25" customHeight="1">
      <c r="A13" s="20" t="s">
        <v>122</v>
      </c>
      <c r="B13" s="2" t="s">
        <v>100</v>
      </c>
      <c r="C13" s="3" t="s">
        <v>1</v>
      </c>
      <c r="D13" s="18"/>
      <c r="E13" s="18"/>
      <c r="F13" s="18">
        <v>2.057</v>
      </c>
      <c r="G13" s="18">
        <v>150</v>
      </c>
      <c r="H13" s="18">
        <v>1.677</v>
      </c>
      <c r="I13" s="22">
        <v>81.52649489547886</v>
      </c>
      <c r="J13" s="18">
        <v>1.352</v>
      </c>
      <c r="K13" s="22">
        <v>80.62015503875969</v>
      </c>
      <c r="L13" s="23">
        <v>1.282</v>
      </c>
      <c r="M13" s="22">
        <v>94.82248520710058</v>
      </c>
    </row>
    <row r="14" spans="1:13" ht="34.5" customHeight="1">
      <c r="A14" s="20" t="s">
        <v>123</v>
      </c>
      <c r="B14" s="2" t="s">
        <v>99</v>
      </c>
      <c r="C14" s="3" t="s">
        <v>1</v>
      </c>
      <c r="D14" s="18"/>
      <c r="E14" s="18"/>
      <c r="F14" s="18">
        <v>0.483</v>
      </c>
      <c r="G14" s="18">
        <v>180.9</v>
      </c>
      <c r="H14" s="18">
        <v>0.346</v>
      </c>
      <c r="I14" s="22">
        <v>71.63561076604555</v>
      </c>
      <c r="J14" s="18">
        <v>0.282</v>
      </c>
      <c r="K14" s="22">
        <v>81.5028901734104</v>
      </c>
      <c r="L14" s="23">
        <v>0.198</v>
      </c>
      <c r="M14" s="22">
        <v>70.21276595744682</v>
      </c>
    </row>
    <row r="15" spans="1:13" ht="40.5" customHeight="1">
      <c r="A15" s="20" t="s">
        <v>124</v>
      </c>
      <c r="B15" s="2" t="s">
        <v>207</v>
      </c>
      <c r="C15" s="3" t="s">
        <v>7</v>
      </c>
      <c r="D15" s="18"/>
      <c r="E15" s="18" t="s">
        <v>96</v>
      </c>
      <c r="F15" s="18">
        <v>2.04</v>
      </c>
      <c r="G15" s="18" t="s">
        <v>239</v>
      </c>
      <c r="H15" s="18">
        <v>1.45</v>
      </c>
      <c r="I15" s="22" t="s">
        <v>239</v>
      </c>
      <c r="J15" s="18">
        <v>1.16</v>
      </c>
      <c r="K15" s="22" t="s">
        <v>239</v>
      </c>
      <c r="L15" s="23">
        <v>0.8</v>
      </c>
      <c r="M15" s="22" t="s">
        <v>239</v>
      </c>
    </row>
    <row r="16" spans="1:13" ht="20.25" customHeight="1">
      <c r="A16" s="20" t="s">
        <v>214</v>
      </c>
      <c r="B16" s="2" t="s">
        <v>211</v>
      </c>
      <c r="C16" s="3" t="s">
        <v>210</v>
      </c>
      <c r="D16" s="18"/>
      <c r="E16" s="18"/>
      <c r="F16" s="25">
        <v>0.386</v>
      </c>
      <c r="G16" s="18">
        <v>111.9</v>
      </c>
      <c r="H16" s="25">
        <v>0.528</v>
      </c>
      <c r="I16" s="22">
        <v>136.78756476683938</v>
      </c>
      <c r="J16" s="25">
        <v>0.44</v>
      </c>
      <c r="K16" s="22">
        <v>83.33333333333333</v>
      </c>
      <c r="L16" s="25">
        <v>0.41000000000000003</v>
      </c>
      <c r="M16" s="22">
        <v>93.18181818181819</v>
      </c>
    </row>
    <row r="17" spans="1:13" ht="20.25" customHeight="1">
      <c r="A17" s="20" t="s">
        <v>215</v>
      </c>
      <c r="B17" s="2" t="s">
        <v>212</v>
      </c>
      <c r="C17" s="3" t="s">
        <v>210</v>
      </c>
      <c r="D17" s="18"/>
      <c r="E17" s="18"/>
      <c r="F17" s="18">
        <v>0.182</v>
      </c>
      <c r="G17" s="18">
        <v>110</v>
      </c>
      <c r="H17" s="18">
        <v>0.244</v>
      </c>
      <c r="I17" s="22">
        <v>134.06593406593404</v>
      </c>
      <c r="J17" s="18">
        <v>0.207</v>
      </c>
      <c r="K17" s="22">
        <v>84.8360655737705</v>
      </c>
      <c r="L17" s="23">
        <v>0.198</v>
      </c>
      <c r="M17" s="22">
        <v>95.6521739130435</v>
      </c>
    </row>
    <row r="18" spans="1:13" ht="20.25" customHeight="1">
      <c r="A18" s="20" t="s">
        <v>216</v>
      </c>
      <c r="B18" s="2" t="s">
        <v>213</v>
      </c>
      <c r="C18" s="3" t="s">
        <v>210</v>
      </c>
      <c r="D18" s="18"/>
      <c r="E18" s="18"/>
      <c r="F18" s="18">
        <v>0.204</v>
      </c>
      <c r="G18" s="18">
        <v>113</v>
      </c>
      <c r="H18" s="18">
        <v>0.284</v>
      </c>
      <c r="I18" s="22">
        <v>139.2156862745098</v>
      </c>
      <c r="J18" s="18">
        <v>0.233</v>
      </c>
      <c r="K18" s="22">
        <v>82.04225352112677</v>
      </c>
      <c r="L18" s="23">
        <v>0.212</v>
      </c>
      <c r="M18" s="22">
        <v>90.98712446351931</v>
      </c>
    </row>
    <row r="19" spans="1:13" ht="59.25" customHeight="1">
      <c r="A19" s="17" t="s">
        <v>125</v>
      </c>
      <c r="B19" s="52" t="s">
        <v>79</v>
      </c>
      <c r="C19" s="53"/>
      <c r="D19" s="18"/>
      <c r="E19" s="18"/>
      <c r="F19" s="18"/>
      <c r="G19" s="18"/>
      <c r="H19" s="18"/>
      <c r="I19" s="18"/>
      <c r="J19" s="18"/>
      <c r="K19" s="18"/>
      <c r="L19" s="19"/>
      <c r="M19" s="19"/>
    </row>
    <row r="20" spans="1:13" ht="21" customHeight="1">
      <c r="A20" s="20"/>
      <c r="B20" s="24" t="s">
        <v>2</v>
      </c>
      <c r="C20" s="21" t="s">
        <v>3</v>
      </c>
      <c r="D20" s="18"/>
      <c r="E20" s="18" t="s">
        <v>96</v>
      </c>
      <c r="F20" s="21">
        <f>SUM(F24+F26)</f>
        <v>1163.5</v>
      </c>
      <c r="G20" s="21">
        <v>106.8</v>
      </c>
      <c r="H20" s="21">
        <f>SUM(H24+H26)</f>
        <v>1315</v>
      </c>
      <c r="I20" s="26">
        <v>113</v>
      </c>
      <c r="J20" s="21">
        <f>SUM(J24+J26)</f>
        <v>1299.7</v>
      </c>
      <c r="K20" s="26">
        <f>SUM(J20/H20*100)</f>
        <v>98.83650190114068</v>
      </c>
      <c r="L20" s="21">
        <f>SUM(L24+L26)</f>
        <v>1319.7</v>
      </c>
      <c r="M20" s="27">
        <f>SUM(L20/J20*100)</f>
        <v>101.53881664999615</v>
      </c>
    </row>
    <row r="21" spans="1:13" ht="35.25" customHeight="1">
      <c r="A21" s="20" t="s">
        <v>126</v>
      </c>
      <c r="B21" s="24" t="s">
        <v>63</v>
      </c>
      <c r="C21" s="21" t="s">
        <v>64</v>
      </c>
      <c r="D21" s="18"/>
      <c r="E21" s="18"/>
      <c r="F21" s="21">
        <v>101.5</v>
      </c>
      <c r="G21" s="21"/>
      <c r="H21" s="21">
        <v>100.7</v>
      </c>
      <c r="I21" s="21"/>
      <c r="J21" s="26">
        <f>SUM(K20/1.137)</f>
        <v>86.92744230531282</v>
      </c>
      <c r="K21" s="26"/>
      <c r="L21" s="28">
        <f>SUM(M20/1.043)</f>
        <v>97.3526525886828</v>
      </c>
      <c r="M21" s="27"/>
    </row>
    <row r="22" spans="1:13" ht="15.75">
      <c r="A22" s="20" t="s">
        <v>127</v>
      </c>
      <c r="B22" s="24" t="s">
        <v>4</v>
      </c>
      <c r="C22" s="21" t="s">
        <v>3</v>
      </c>
      <c r="D22" s="18"/>
      <c r="E22" s="18" t="s">
        <v>96</v>
      </c>
      <c r="F22" s="21"/>
      <c r="G22" s="21"/>
      <c r="H22" s="21"/>
      <c r="I22" s="21"/>
      <c r="J22" s="21"/>
      <c r="K22" s="26"/>
      <c r="L22" s="29"/>
      <c r="M22" s="27"/>
    </row>
    <row r="23" spans="1:13" ht="15.75">
      <c r="A23" s="20" t="s">
        <v>128</v>
      </c>
      <c r="B23" s="24" t="s">
        <v>65</v>
      </c>
      <c r="C23" s="21" t="s">
        <v>64</v>
      </c>
      <c r="D23" s="18"/>
      <c r="E23" s="18" t="s">
        <v>96</v>
      </c>
      <c r="F23" s="21"/>
      <c r="G23" s="21"/>
      <c r="H23" s="21"/>
      <c r="I23" s="21"/>
      <c r="J23" s="21"/>
      <c r="K23" s="26"/>
      <c r="L23" s="29"/>
      <c r="M23" s="27"/>
    </row>
    <row r="24" spans="1:13" ht="15.75">
      <c r="A24" s="20" t="s">
        <v>129</v>
      </c>
      <c r="B24" s="24" t="s">
        <v>5</v>
      </c>
      <c r="C24" s="21" t="s">
        <v>3</v>
      </c>
      <c r="D24" s="18"/>
      <c r="E24" s="18" t="s">
        <v>96</v>
      </c>
      <c r="F24" s="21">
        <v>354</v>
      </c>
      <c r="G24" s="21">
        <v>66.2</v>
      </c>
      <c r="H24" s="21">
        <v>791.2</v>
      </c>
      <c r="I24" s="21" t="s">
        <v>240</v>
      </c>
      <c r="J24" s="21">
        <v>834.4</v>
      </c>
      <c r="K24" s="26">
        <f>SUM(J24/H24*100)</f>
        <v>105.46006066734076</v>
      </c>
      <c r="L24" s="29">
        <v>841.9</v>
      </c>
      <c r="M24" s="27">
        <f>SUM(L24/J24*100)</f>
        <v>100.89884947267498</v>
      </c>
    </row>
    <row r="25" spans="1:13" ht="30" customHeight="1">
      <c r="A25" s="20" t="s">
        <v>130</v>
      </c>
      <c r="B25" s="24" t="s">
        <v>65</v>
      </c>
      <c r="C25" s="21" t="s">
        <v>64</v>
      </c>
      <c r="D25" s="18"/>
      <c r="E25" s="18" t="s">
        <v>96</v>
      </c>
      <c r="F25" s="21">
        <v>68.8</v>
      </c>
      <c r="G25" s="21"/>
      <c r="H25" s="21">
        <v>196.2</v>
      </c>
      <c r="I25" s="21"/>
      <c r="J25" s="26">
        <f>SUM(K24/1.147)</f>
        <v>91.94425515897188</v>
      </c>
      <c r="K25" s="26"/>
      <c r="L25" s="28">
        <f>SUM(M24/1.042)</f>
        <v>96.83190928279748</v>
      </c>
      <c r="M25" s="27"/>
    </row>
    <row r="26" spans="1:13" ht="31.5">
      <c r="A26" s="20" t="s">
        <v>131</v>
      </c>
      <c r="B26" s="24" t="s">
        <v>6</v>
      </c>
      <c r="C26" s="21" t="s">
        <v>3</v>
      </c>
      <c r="D26" s="18"/>
      <c r="E26" s="18" t="s">
        <v>96</v>
      </c>
      <c r="F26" s="21">
        <v>809.5</v>
      </c>
      <c r="G26" s="21">
        <v>146.1</v>
      </c>
      <c r="H26" s="21">
        <v>523.8</v>
      </c>
      <c r="I26" s="21">
        <v>64.7</v>
      </c>
      <c r="J26" s="21">
        <v>465.3</v>
      </c>
      <c r="K26" s="26">
        <f>SUM(J26/H26*100)</f>
        <v>88.83161512027492</v>
      </c>
      <c r="L26" s="29">
        <v>477.8</v>
      </c>
      <c r="M26" s="27">
        <f>SUM(L26/J26*100)</f>
        <v>102.68643885665163</v>
      </c>
    </row>
    <row r="27" spans="1:13" ht="24.75" customHeight="1">
      <c r="A27" s="20" t="s">
        <v>132</v>
      </c>
      <c r="B27" s="24" t="s">
        <v>65</v>
      </c>
      <c r="C27" s="21" t="s">
        <v>64</v>
      </c>
      <c r="D27" s="18"/>
      <c r="E27" s="18" t="s">
        <v>96</v>
      </c>
      <c r="F27" s="21">
        <v>115.9</v>
      </c>
      <c r="G27" s="21"/>
      <c r="H27" s="21">
        <v>56.3</v>
      </c>
      <c r="I27" s="21"/>
      <c r="J27" s="26">
        <f>SUM(K26/1.121)</f>
        <v>79.24318922415247</v>
      </c>
      <c r="K27" s="21"/>
      <c r="L27" s="28">
        <f>SUM(M26/1.045)</f>
        <v>98.2645347910542</v>
      </c>
      <c r="M27" s="30"/>
    </row>
    <row r="28" spans="1:13" ht="27" customHeight="1">
      <c r="A28" s="17" t="s">
        <v>133</v>
      </c>
      <c r="B28" s="50" t="s">
        <v>8</v>
      </c>
      <c r="C28" s="51"/>
      <c r="D28" s="18"/>
      <c r="E28" s="18"/>
      <c r="F28" s="18"/>
      <c r="G28" s="18"/>
      <c r="H28" s="18"/>
      <c r="I28" s="18"/>
      <c r="J28" s="18"/>
      <c r="K28" s="18"/>
      <c r="L28" s="19"/>
      <c r="M28" s="19"/>
    </row>
    <row r="29" spans="1:13" ht="22.5" customHeight="1">
      <c r="A29" s="20" t="s">
        <v>134</v>
      </c>
      <c r="B29" s="24" t="s">
        <v>54</v>
      </c>
      <c r="C29" s="21" t="s">
        <v>9</v>
      </c>
      <c r="D29" s="18"/>
      <c r="E29" s="18"/>
      <c r="F29" s="18"/>
      <c r="G29" s="18"/>
      <c r="H29" s="18"/>
      <c r="I29" s="18"/>
      <c r="J29" s="18"/>
      <c r="K29" s="18"/>
      <c r="L29" s="19"/>
      <c r="M29" s="19"/>
    </row>
    <row r="30" spans="1:13" ht="21.75" customHeight="1">
      <c r="A30" s="20" t="s">
        <v>135</v>
      </c>
      <c r="B30" s="24" t="s">
        <v>10</v>
      </c>
      <c r="C30" s="21" t="s">
        <v>11</v>
      </c>
      <c r="D30" s="18"/>
      <c r="E30" s="18"/>
      <c r="F30" s="18"/>
      <c r="G30" s="18"/>
      <c r="H30" s="18"/>
      <c r="I30" s="18"/>
      <c r="J30" s="18"/>
      <c r="K30" s="18"/>
      <c r="L30" s="19"/>
      <c r="M30" s="19"/>
    </row>
    <row r="31" spans="1:13" ht="22.5" customHeight="1">
      <c r="A31" s="20" t="s">
        <v>136</v>
      </c>
      <c r="B31" s="24" t="s">
        <v>12</v>
      </c>
      <c r="C31" s="21" t="s">
        <v>13</v>
      </c>
      <c r="D31" s="18"/>
      <c r="E31" s="18"/>
      <c r="F31" s="18"/>
      <c r="G31" s="18"/>
      <c r="H31" s="18"/>
      <c r="I31" s="18"/>
      <c r="J31" s="18"/>
      <c r="K31" s="18"/>
      <c r="L31" s="19"/>
      <c r="M31" s="19"/>
    </row>
    <row r="32" spans="1:13" ht="21" customHeight="1">
      <c r="A32" s="20" t="s">
        <v>137</v>
      </c>
      <c r="B32" s="24" t="s">
        <v>53</v>
      </c>
      <c r="C32" s="21" t="s">
        <v>14</v>
      </c>
      <c r="D32" s="18"/>
      <c r="E32" s="18"/>
      <c r="F32" s="18">
        <v>8.3</v>
      </c>
      <c r="G32" s="18"/>
      <c r="H32" s="18">
        <v>0</v>
      </c>
      <c r="I32" s="18"/>
      <c r="J32" s="18">
        <v>0</v>
      </c>
      <c r="K32" s="18"/>
      <c r="L32" s="19">
        <v>0</v>
      </c>
      <c r="M32" s="19"/>
    </row>
    <row r="33" spans="1:13" ht="21" customHeight="1">
      <c r="A33" s="20" t="s">
        <v>138</v>
      </c>
      <c r="B33" s="24" t="s">
        <v>235</v>
      </c>
      <c r="C33" s="21" t="s">
        <v>14</v>
      </c>
      <c r="D33" s="18"/>
      <c r="E33" s="18"/>
      <c r="F33" s="18"/>
      <c r="G33" s="18"/>
      <c r="H33" s="18"/>
      <c r="I33" s="18"/>
      <c r="J33" s="18"/>
      <c r="K33" s="18"/>
      <c r="L33" s="19"/>
      <c r="M33" s="19"/>
    </row>
    <row r="34" spans="1:13" ht="21.75" customHeight="1">
      <c r="A34" s="20" t="s">
        <v>139</v>
      </c>
      <c r="B34" s="24" t="s">
        <v>113</v>
      </c>
      <c r="C34" s="21" t="s">
        <v>14</v>
      </c>
      <c r="D34" s="18"/>
      <c r="E34" s="18"/>
      <c r="F34" s="18"/>
      <c r="G34" s="18"/>
      <c r="H34" s="18"/>
      <c r="I34" s="18"/>
      <c r="J34" s="18"/>
      <c r="K34" s="18"/>
      <c r="L34" s="19"/>
      <c r="M34" s="19"/>
    </row>
    <row r="35" spans="1:13" ht="21" customHeight="1">
      <c r="A35" s="20" t="s">
        <v>140</v>
      </c>
      <c r="B35" s="24" t="s">
        <v>15</v>
      </c>
      <c r="C35" s="21" t="s">
        <v>14</v>
      </c>
      <c r="D35" s="18"/>
      <c r="E35" s="18"/>
      <c r="F35" s="18"/>
      <c r="G35" s="18"/>
      <c r="H35" s="18"/>
      <c r="I35" s="18"/>
      <c r="J35" s="18"/>
      <c r="K35" s="18"/>
      <c r="L35" s="19"/>
      <c r="M35" s="19"/>
    </row>
    <row r="36" spans="1:13" ht="21" customHeight="1">
      <c r="A36" s="20" t="s">
        <v>217</v>
      </c>
      <c r="B36" s="24" t="s">
        <v>225</v>
      </c>
      <c r="C36" s="21" t="s">
        <v>32</v>
      </c>
      <c r="D36" s="18"/>
      <c r="E36" s="18"/>
      <c r="F36" s="18"/>
      <c r="G36" s="18"/>
      <c r="H36" s="18"/>
      <c r="I36" s="18"/>
      <c r="J36" s="18"/>
      <c r="K36" s="18"/>
      <c r="L36" s="19"/>
      <c r="M36" s="19"/>
    </row>
    <row r="37" spans="1:13" ht="21" customHeight="1">
      <c r="A37" s="20" t="s">
        <v>218</v>
      </c>
      <c r="B37" s="24" t="s">
        <v>224</v>
      </c>
      <c r="C37" s="21" t="s">
        <v>32</v>
      </c>
      <c r="D37" s="18"/>
      <c r="E37" s="18"/>
      <c r="F37" s="18"/>
      <c r="G37" s="18"/>
      <c r="H37" s="18"/>
      <c r="I37" s="18"/>
      <c r="J37" s="18"/>
      <c r="K37" s="18"/>
      <c r="L37" s="19"/>
      <c r="M37" s="19"/>
    </row>
    <row r="38" spans="1:13" ht="21" customHeight="1">
      <c r="A38" s="20" t="s">
        <v>219</v>
      </c>
      <c r="B38" s="24" t="s">
        <v>226</v>
      </c>
      <c r="C38" s="21" t="s">
        <v>233</v>
      </c>
      <c r="D38" s="18"/>
      <c r="E38" s="18"/>
      <c r="F38" s="18"/>
      <c r="G38" s="18"/>
      <c r="H38" s="18"/>
      <c r="I38" s="18"/>
      <c r="J38" s="18"/>
      <c r="K38" s="18"/>
      <c r="L38" s="19"/>
      <c r="M38" s="19"/>
    </row>
    <row r="39" spans="1:13" ht="21" customHeight="1">
      <c r="A39" s="20" t="s">
        <v>220</v>
      </c>
      <c r="B39" s="24" t="s">
        <v>228</v>
      </c>
      <c r="C39" s="21" t="s">
        <v>232</v>
      </c>
      <c r="D39" s="18"/>
      <c r="E39" s="18"/>
      <c r="F39" s="18"/>
      <c r="G39" s="18"/>
      <c r="H39" s="18"/>
      <c r="I39" s="18"/>
      <c r="J39" s="18"/>
      <c r="K39" s="18"/>
      <c r="L39" s="19"/>
      <c r="M39" s="19"/>
    </row>
    <row r="40" spans="1:13" ht="21" customHeight="1">
      <c r="A40" s="20" t="s">
        <v>221</v>
      </c>
      <c r="B40" s="24" t="s">
        <v>227</v>
      </c>
      <c r="C40" s="21" t="s">
        <v>234</v>
      </c>
      <c r="D40" s="18"/>
      <c r="E40" s="18"/>
      <c r="F40" s="18"/>
      <c r="G40" s="18"/>
      <c r="H40" s="18"/>
      <c r="I40" s="18"/>
      <c r="J40" s="18"/>
      <c r="K40" s="18"/>
      <c r="L40" s="19"/>
      <c r="M40" s="19"/>
    </row>
    <row r="41" spans="1:13" ht="21" customHeight="1">
      <c r="A41" s="20" t="s">
        <v>222</v>
      </c>
      <c r="B41" s="24" t="s">
        <v>229</v>
      </c>
      <c r="C41" s="21" t="s">
        <v>234</v>
      </c>
      <c r="D41" s="18"/>
      <c r="E41" s="18"/>
      <c r="F41" s="18"/>
      <c r="G41" s="18"/>
      <c r="H41" s="18"/>
      <c r="I41" s="18"/>
      <c r="J41" s="18"/>
      <c r="K41" s="18"/>
      <c r="L41" s="19"/>
      <c r="M41" s="19"/>
    </row>
    <row r="42" spans="1:13" ht="21" customHeight="1">
      <c r="A42" s="20" t="s">
        <v>223</v>
      </c>
      <c r="B42" s="24" t="s">
        <v>230</v>
      </c>
      <c r="C42" s="21" t="s">
        <v>234</v>
      </c>
      <c r="D42" s="18"/>
      <c r="E42" s="18"/>
      <c r="F42" s="18"/>
      <c r="G42" s="18"/>
      <c r="H42" s="18"/>
      <c r="I42" s="18"/>
      <c r="J42" s="18"/>
      <c r="K42" s="18"/>
      <c r="L42" s="19"/>
      <c r="M42" s="19"/>
    </row>
    <row r="43" spans="1:13" ht="15" customHeight="1">
      <c r="A43" s="20" t="s">
        <v>236</v>
      </c>
      <c r="B43" s="24" t="s">
        <v>231</v>
      </c>
      <c r="C43" s="21" t="s">
        <v>32</v>
      </c>
      <c r="D43" s="18"/>
      <c r="E43" s="18"/>
      <c r="F43" s="18"/>
      <c r="G43" s="18"/>
      <c r="H43" s="18"/>
      <c r="I43" s="18"/>
      <c r="J43" s="18"/>
      <c r="K43" s="18"/>
      <c r="L43" s="19"/>
      <c r="M43" s="19"/>
    </row>
    <row r="44" spans="1:13" ht="24.75" customHeight="1">
      <c r="A44" s="17" t="s">
        <v>141</v>
      </c>
      <c r="B44" s="50" t="s">
        <v>80</v>
      </c>
      <c r="C44" s="51"/>
      <c r="D44" s="18"/>
      <c r="E44" s="18"/>
      <c r="F44" s="18"/>
      <c r="G44" s="18"/>
      <c r="H44" s="18"/>
      <c r="I44" s="18"/>
      <c r="J44" s="18"/>
      <c r="K44" s="18"/>
      <c r="L44" s="19"/>
      <c r="M44" s="19"/>
    </row>
    <row r="45" spans="1:13" ht="28.5" customHeight="1">
      <c r="A45" s="20"/>
      <c r="B45" s="24" t="s">
        <v>2</v>
      </c>
      <c r="C45" s="21" t="s">
        <v>16</v>
      </c>
      <c r="D45" s="18"/>
      <c r="E45" s="18" t="s">
        <v>96</v>
      </c>
      <c r="F45" s="18">
        <v>2450.6</v>
      </c>
      <c r="G45" s="18"/>
      <c r="H45" s="18">
        <v>1287.2</v>
      </c>
      <c r="I45" s="18"/>
      <c r="J45" s="18">
        <v>1399.8</v>
      </c>
      <c r="K45" s="18"/>
      <c r="L45" s="46">
        <v>1433.5</v>
      </c>
      <c r="M45" s="19"/>
    </row>
    <row r="46" spans="1:13" ht="48" customHeight="1">
      <c r="A46" s="16" t="s">
        <v>142</v>
      </c>
      <c r="B46" s="49" t="s">
        <v>62</v>
      </c>
      <c r="C46" s="5" t="s">
        <v>66</v>
      </c>
      <c r="D46" s="18"/>
      <c r="E46" s="18" t="s">
        <v>96</v>
      </c>
      <c r="F46" s="18">
        <v>63.8</v>
      </c>
      <c r="G46" s="18"/>
      <c r="H46" s="18">
        <v>48.5</v>
      </c>
      <c r="I46" s="18"/>
      <c r="J46" s="22">
        <f>J45/1.087/H45*100</f>
        <v>100.04385405690049</v>
      </c>
      <c r="K46" s="18"/>
      <c r="L46" s="22">
        <f>L45/1.0332/J45*100</f>
        <v>99.11680873386204</v>
      </c>
      <c r="M46" s="19"/>
    </row>
    <row r="47" spans="1:13" ht="24" customHeight="1">
      <c r="A47" s="17" t="s">
        <v>143</v>
      </c>
      <c r="B47" s="50" t="s">
        <v>81</v>
      </c>
      <c r="C47" s="51"/>
      <c r="D47" s="18"/>
      <c r="E47" s="18"/>
      <c r="F47" s="18"/>
      <c r="G47" s="18"/>
      <c r="H47" s="18"/>
      <c r="I47" s="18"/>
      <c r="J47" s="18"/>
      <c r="K47" s="18"/>
      <c r="L47" s="46"/>
      <c r="M47" s="19"/>
    </row>
    <row r="48" spans="1:13" ht="15.75">
      <c r="A48" s="20"/>
      <c r="B48" s="24" t="s">
        <v>2</v>
      </c>
      <c r="C48" s="21" t="s">
        <v>17</v>
      </c>
      <c r="D48" s="18"/>
      <c r="E48" s="18" t="s">
        <v>96</v>
      </c>
      <c r="F48" s="22">
        <v>2557</v>
      </c>
      <c r="G48" s="18"/>
      <c r="H48" s="18">
        <v>1673.5</v>
      </c>
      <c r="I48" s="18"/>
      <c r="J48" s="18">
        <v>3862.2</v>
      </c>
      <c r="K48" s="18"/>
      <c r="L48" s="59">
        <v>3471.7</v>
      </c>
      <c r="M48" s="19"/>
    </row>
    <row r="49" spans="1:13" ht="45.75" customHeight="1">
      <c r="A49" s="16" t="s">
        <v>144</v>
      </c>
      <c r="B49" s="4" t="s">
        <v>62</v>
      </c>
      <c r="C49" s="5" t="s">
        <v>66</v>
      </c>
      <c r="D49" s="18"/>
      <c r="E49" s="18" t="s">
        <v>96</v>
      </c>
      <c r="F49" s="18">
        <v>110.7</v>
      </c>
      <c r="G49" s="18"/>
      <c r="H49" s="18">
        <v>61.5</v>
      </c>
      <c r="I49" s="18"/>
      <c r="J49" s="18">
        <v>204</v>
      </c>
      <c r="K49" s="18"/>
      <c r="L49" s="18">
        <v>83.5</v>
      </c>
      <c r="M49" s="19"/>
    </row>
    <row r="50" spans="1:13" ht="24" customHeight="1">
      <c r="A50" s="17" t="s">
        <v>145</v>
      </c>
      <c r="B50" s="50" t="s">
        <v>82</v>
      </c>
      <c r="C50" s="51"/>
      <c r="D50" s="18"/>
      <c r="E50" s="18"/>
      <c r="F50" s="18"/>
      <c r="G50" s="18"/>
      <c r="H50" s="18"/>
      <c r="I50" s="18"/>
      <c r="J50" s="18"/>
      <c r="K50" s="18"/>
      <c r="L50" s="46"/>
      <c r="M50" s="19"/>
    </row>
    <row r="51" spans="1:13" ht="15.75">
      <c r="A51" s="20"/>
      <c r="B51" s="24" t="s">
        <v>2</v>
      </c>
      <c r="C51" s="21" t="s">
        <v>17</v>
      </c>
      <c r="D51" s="18"/>
      <c r="E51" s="18" t="s">
        <v>96</v>
      </c>
      <c r="F51" s="1">
        <v>3895.9</v>
      </c>
      <c r="G51" s="31">
        <v>94</v>
      </c>
      <c r="H51" s="32">
        <v>3923.2</v>
      </c>
      <c r="I51" s="1">
        <v>100.7</v>
      </c>
      <c r="J51" s="1">
        <v>4149.4</v>
      </c>
      <c r="K51" s="1">
        <v>105.8</v>
      </c>
      <c r="L51" s="1">
        <v>4479.9</v>
      </c>
      <c r="M51" s="31">
        <v>108</v>
      </c>
    </row>
    <row r="52" spans="1:13" ht="60.75" customHeight="1">
      <c r="A52" s="20" t="s">
        <v>146</v>
      </c>
      <c r="B52" s="4" t="s">
        <v>62</v>
      </c>
      <c r="C52" s="5" t="s">
        <v>66</v>
      </c>
      <c r="D52" s="18"/>
      <c r="E52" s="18" t="s">
        <v>96</v>
      </c>
      <c r="F52" s="31">
        <v>83.5</v>
      </c>
      <c r="G52" s="1"/>
      <c r="H52" s="33">
        <v>93.5</v>
      </c>
      <c r="I52" s="1"/>
      <c r="J52" s="31">
        <v>100.8</v>
      </c>
      <c r="K52" s="1"/>
      <c r="L52" s="31">
        <v>104.6</v>
      </c>
      <c r="M52" s="1"/>
    </row>
    <row r="53" spans="1:13" ht="24" customHeight="1">
      <c r="A53" s="17" t="s">
        <v>147</v>
      </c>
      <c r="B53" s="50" t="s">
        <v>83</v>
      </c>
      <c r="C53" s="51"/>
      <c r="D53" s="18"/>
      <c r="E53" s="18"/>
      <c r="F53" s="18"/>
      <c r="G53" s="18"/>
      <c r="H53" s="18"/>
      <c r="I53" s="18"/>
      <c r="J53" s="18"/>
      <c r="K53" s="18"/>
      <c r="L53" s="19"/>
      <c r="M53" s="19"/>
    </row>
    <row r="54" spans="1:13" ht="21" customHeight="1">
      <c r="A54" s="20"/>
      <c r="B54" s="24" t="s">
        <v>2</v>
      </c>
      <c r="C54" s="21" t="s">
        <v>17</v>
      </c>
      <c r="D54" s="18"/>
      <c r="E54" s="18" t="s">
        <v>96</v>
      </c>
      <c r="F54" s="1">
        <v>1616.7</v>
      </c>
      <c r="G54" s="1">
        <v>103.6</v>
      </c>
      <c r="H54" s="33">
        <v>1736.6</v>
      </c>
      <c r="I54" s="1">
        <v>107.4</v>
      </c>
      <c r="J54" s="31">
        <v>1832.1</v>
      </c>
      <c r="K54" s="1">
        <v>105.5</v>
      </c>
      <c r="L54" s="1">
        <v>1985.5</v>
      </c>
      <c r="M54" s="31">
        <v>108.4</v>
      </c>
    </row>
    <row r="55" spans="1:13" ht="60.75" customHeight="1">
      <c r="A55" s="20" t="s">
        <v>148</v>
      </c>
      <c r="B55" s="4" t="s">
        <v>62</v>
      </c>
      <c r="C55" s="5" t="s">
        <v>66</v>
      </c>
      <c r="D55" s="18"/>
      <c r="E55" s="18" t="s">
        <v>96</v>
      </c>
      <c r="F55" s="1">
        <v>99.2</v>
      </c>
      <c r="G55" s="1"/>
      <c r="H55" s="34">
        <v>101.5</v>
      </c>
      <c r="I55" s="1"/>
      <c r="J55" s="31">
        <v>101.8</v>
      </c>
      <c r="K55" s="1"/>
      <c r="L55" s="31">
        <v>104.8</v>
      </c>
      <c r="M55" s="1"/>
    </row>
    <row r="56" spans="1:13" ht="29.25" customHeight="1">
      <c r="A56" s="17" t="s">
        <v>149</v>
      </c>
      <c r="B56" s="55" t="s">
        <v>18</v>
      </c>
      <c r="C56" s="56"/>
      <c r="D56" s="18"/>
      <c r="E56" s="18"/>
      <c r="F56" s="18"/>
      <c r="G56" s="18"/>
      <c r="H56" s="18"/>
      <c r="I56" s="18"/>
      <c r="J56" s="18"/>
      <c r="K56" s="18"/>
      <c r="L56" s="19"/>
      <c r="M56" s="19"/>
    </row>
    <row r="57" spans="1:13" ht="27" customHeight="1">
      <c r="A57" s="20"/>
      <c r="B57" s="24" t="s">
        <v>2</v>
      </c>
      <c r="C57" s="21" t="s">
        <v>3</v>
      </c>
      <c r="D57" s="18"/>
      <c r="E57" s="18" t="s">
        <v>96</v>
      </c>
      <c r="F57" s="18">
        <v>70.1</v>
      </c>
      <c r="G57" s="18">
        <v>156.5</v>
      </c>
      <c r="H57" s="18">
        <v>81.5</v>
      </c>
      <c r="I57" s="18">
        <v>116.3</v>
      </c>
      <c r="J57" s="18">
        <v>96.6</v>
      </c>
      <c r="K57" s="18">
        <v>118.5</v>
      </c>
      <c r="L57" s="29">
        <v>131.9</v>
      </c>
      <c r="M57" s="28">
        <f>SUM(L57/J57*100)</f>
        <v>136.5424430641822</v>
      </c>
    </row>
    <row r="58" spans="1:13" ht="37.5" customHeight="1">
      <c r="A58" s="20" t="s">
        <v>150</v>
      </c>
      <c r="B58" s="24" t="s">
        <v>95</v>
      </c>
      <c r="C58" s="21" t="s">
        <v>64</v>
      </c>
      <c r="D58" s="18"/>
      <c r="E58" s="18" t="s">
        <v>96</v>
      </c>
      <c r="F58" s="18">
        <v>102</v>
      </c>
      <c r="G58" s="18"/>
      <c r="H58" s="18">
        <v>110</v>
      </c>
      <c r="I58" s="18"/>
      <c r="J58" s="18">
        <v>108.4</v>
      </c>
      <c r="K58" s="18"/>
      <c r="L58" s="29">
        <v>131.1</v>
      </c>
      <c r="M58" s="29"/>
    </row>
    <row r="59" spans="1:13" ht="21" customHeight="1">
      <c r="A59" s="20" t="s">
        <v>151</v>
      </c>
      <c r="B59" s="24" t="s">
        <v>19</v>
      </c>
      <c r="C59" s="21" t="s">
        <v>20</v>
      </c>
      <c r="D59" s="18"/>
      <c r="E59" s="18"/>
      <c r="F59" s="18">
        <v>0.341</v>
      </c>
      <c r="G59" s="18">
        <v>120.5</v>
      </c>
      <c r="H59" s="18">
        <v>0.446</v>
      </c>
      <c r="I59" s="22">
        <f>SUM(H59/F59*100)</f>
        <v>130.79178885630498</v>
      </c>
      <c r="J59" s="18">
        <v>0.667</v>
      </c>
      <c r="K59" s="22">
        <f>SUM(J59/H59*100)</f>
        <v>149.55156950672645</v>
      </c>
      <c r="L59" s="29">
        <v>1.297</v>
      </c>
      <c r="M59" s="28">
        <f>SUM(L59/J59*100)</f>
        <v>194.4527736131934</v>
      </c>
    </row>
    <row r="60" spans="1:13" ht="21" customHeight="1">
      <c r="A60" s="20" t="s">
        <v>152</v>
      </c>
      <c r="B60" s="24" t="s">
        <v>21</v>
      </c>
      <c r="C60" s="21" t="s">
        <v>20</v>
      </c>
      <c r="D60" s="18"/>
      <c r="E60" s="18"/>
      <c r="F60" s="18">
        <v>0.783</v>
      </c>
      <c r="G60" s="18">
        <v>102.8</v>
      </c>
      <c r="H60" s="18">
        <v>0.795</v>
      </c>
      <c r="I60" s="22">
        <f>SUM(H60/F60*100)</f>
        <v>101.53256704980842</v>
      </c>
      <c r="J60" s="18">
        <v>0.821</v>
      </c>
      <c r="K60" s="22">
        <f>SUM(J60/H60*100)</f>
        <v>103.27044025157232</v>
      </c>
      <c r="L60" s="29">
        <v>0.937</v>
      </c>
      <c r="M60" s="28">
        <f>SUM(L60/J60*100)</f>
        <v>114.12911084043851</v>
      </c>
    </row>
    <row r="61" spans="1:13" ht="22.5" customHeight="1">
      <c r="A61" s="20" t="s">
        <v>153</v>
      </c>
      <c r="B61" s="24" t="s">
        <v>22</v>
      </c>
      <c r="C61" s="21" t="s">
        <v>23</v>
      </c>
      <c r="D61" s="18"/>
      <c r="E61" s="18"/>
      <c r="F61" s="18"/>
      <c r="G61" s="18"/>
      <c r="H61" s="18"/>
      <c r="I61" s="22"/>
      <c r="J61" s="18"/>
      <c r="K61" s="22"/>
      <c r="L61" s="29"/>
      <c r="M61" s="28"/>
    </row>
    <row r="62" spans="1:13" ht="18.75" customHeight="1">
      <c r="A62" s="20" t="s">
        <v>154</v>
      </c>
      <c r="B62" s="24" t="s">
        <v>24</v>
      </c>
      <c r="C62" s="21" t="s">
        <v>20</v>
      </c>
      <c r="D62" s="18"/>
      <c r="E62" s="18"/>
      <c r="F62" s="18"/>
      <c r="G62" s="18"/>
      <c r="H62" s="18"/>
      <c r="I62" s="22"/>
      <c r="J62" s="18"/>
      <c r="K62" s="22"/>
      <c r="L62" s="29"/>
      <c r="M62" s="28"/>
    </row>
    <row r="63" spans="1:13" ht="18.75" customHeight="1">
      <c r="A63" s="20" t="s">
        <v>155</v>
      </c>
      <c r="B63" s="24" t="s">
        <v>25</v>
      </c>
      <c r="C63" s="21" t="s">
        <v>20</v>
      </c>
      <c r="D63" s="18"/>
      <c r="E63" s="18"/>
      <c r="F63" s="18">
        <v>0.0571</v>
      </c>
      <c r="G63" s="18">
        <v>87.7</v>
      </c>
      <c r="H63" s="18">
        <v>0.0338</v>
      </c>
      <c r="I63" s="22">
        <f>SUM(H63/F63*100)</f>
        <v>59.19439579684763</v>
      </c>
      <c r="J63" s="18">
        <v>0.0557</v>
      </c>
      <c r="K63" s="22">
        <f>SUM(J63/H63*100)</f>
        <v>164.79289940828403</v>
      </c>
      <c r="L63" s="29">
        <v>0.0397</v>
      </c>
      <c r="M63" s="28">
        <f>SUM(L63/J63*100)</f>
        <v>71.27468581687613</v>
      </c>
    </row>
    <row r="64" spans="1:13" ht="24" customHeight="1">
      <c r="A64" s="20" t="s">
        <v>156</v>
      </c>
      <c r="B64" s="24" t="s">
        <v>26</v>
      </c>
      <c r="C64" s="21" t="s">
        <v>27</v>
      </c>
      <c r="D64" s="18"/>
      <c r="E64" s="18"/>
      <c r="F64" s="18">
        <v>1.853</v>
      </c>
      <c r="G64" s="18">
        <v>105.6</v>
      </c>
      <c r="H64" s="18">
        <v>1.635</v>
      </c>
      <c r="I64" s="22">
        <f>SUM(H64/F64*100)</f>
        <v>88.23529411764706</v>
      </c>
      <c r="J64" s="18">
        <v>4.374</v>
      </c>
      <c r="K64" s="22">
        <f>SUM(J64/H64*100)</f>
        <v>267.52293577981646</v>
      </c>
      <c r="L64" s="29">
        <v>7.565</v>
      </c>
      <c r="M64" s="28">
        <f>SUM(L64/J64*100)</f>
        <v>172.95381801554643</v>
      </c>
    </row>
    <row r="65" spans="1:13" ht="24" customHeight="1">
      <c r="A65" s="17" t="s">
        <v>157</v>
      </c>
      <c r="B65" s="50" t="s">
        <v>74</v>
      </c>
      <c r="C65" s="51"/>
      <c r="D65" s="18"/>
      <c r="E65" s="18"/>
      <c r="F65" s="18"/>
      <c r="G65" s="18"/>
      <c r="H65" s="18"/>
      <c r="I65" s="18"/>
      <c r="J65" s="18"/>
      <c r="K65" s="18"/>
      <c r="L65" s="19"/>
      <c r="M65" s="19"/>
    </row>
    <row r="66" spans="1:13" ht="22.5" customHeight="1">
      <c r="A66" s="20" t="s">
        <v>158</v>
      </c>
      <c r="B66" s="24" t="s">
        <v>68</v>
      </c>
      <c r="C66" s="21" t="s">
        <v>70</v>
      </c>
      <c r="D66" s="18"/>
      <c r="E66" s="18"/>
      <c r="F66" s="18"/>
      <c r="G66" s="18"/>
      <c r="H66" s="18"/>
      <c r="I66" s="18"/>
      <c r="J66" s="18"/>
      <c r="K66" s="18"/>
      <c r="L66" s="19"/>
      <c r="M66" s="19"/>
    </row>
    <row r="67" spans="1:13" ht="28.5" customHeight="1">
      <c r="A67" s="20" t="s">
        <v>159</v>
      </c>
      <c r="B67" s="24" t="s">
        <v>77</v>
      </c>
      <c r="C67" s="21" t="s">
        <v>70</v>
      </c>
      <c r="D67" s="18"/>
      <c r="E67" s="18"/>
      <c r="F67" s="21">
        <v>738</v>
      </c>
      <c r="G67" s="21">
        <v>107.6</v>
      </c>
      <c r="H67" s="21">
        <v>676</v>
      </c>
      <c r="I67" s="26">
        <f>SUM(H67/F67*100)</f>
        <v>91.59891598915989</v>
      </c>
      <c r="J67" s="21">
        <v>645</v>
      </c>
      <c r="K67" s="26">
        <f>SUM(J67/H67*100)</f>
        <v>95.41420118343196</v>
      </c>
      <c r="L67" s="28">
        <v>804</v>
      </c>
      <c r="M67" s="28">
        <f>SUM(L67/J67*100)</f>
        <v>124.65116279069768</v>
      </c>
    </row>
    <row r="68" spans="1:13" ht="15.75">
      <c r="A68" s="20" t="s">
        <v>160</v>
      </c>
      <c r="B68" s="24" t="s">
        <v>69</v>
      </c>
      <c r="C68" s="21" t="s">
        <v>70</v>
      </c>
      <c r="D68" s="18"/>
      <c r="E68" s="18"/>
      <c r="F68" s="18"/>
      <c r="G68" s="18"/>
      <c r="H68" s="18"/>
      <c r="I68" s="18"/>
      <c r="J68" s="18"/>
      <c r="K68" s="18"/>
      <c r="L68" s="19"/>
      <c r="M68" s="19"/>
    </row>
    <row r="69" spans="1:13" ht="15.75">
      <c r="A69" s="17" t="s">
        <v>161</v>
      </c>
      <c r="B69" s="50" t="s">
        <v>28</v>
      </c>
      <c r="C69" s="51"/>
      <c r="D69" s="18"/>
      <c r="E69" s="18"/>
      <c r="F69" s="18"/>
      <c r="G69" s="18"/>
      <c r="H69" s="18"/>
      <c r="I69" s="18"/>
      <c r="J69" s="18"/>
      <c r="K69" s="18"/>
      <c r="L69" s="19"/>
      <c r="M69" s="19"/>
    </row>
    <row r="70" spans="1:13" ht="25.5" customHeight="1">
      <c r="A70" s="20" t="s">
        <v>162</v>
      </c>
      <c r="B70" s="24" t="s">
        <v>29</v>
      </c>
      <c r="C70" s="21" t="s">
        <v>17</v>
      </c>
      <c r="D70" s="18"/>
      <c r="E70" s="18"/>
      <c r="F70" s="35">
        <v>2213</v>
      </c>
      <c r="G70" s="35">
        <v>78.5</v>
      </c>
      <c r="H70" s="35">
        <v>2843.8</v>
      </c>
      <c r="I70" s="22">
        <f>SUM(H70/F70*100)</f>
        <v>128.50429281518302</v>
      </c>
      <c r="J70" s="35">
        <v>3890.7</v>
      </c>
      <c r="K70" s="22">
        <f>SUM(J70/H70*100)</f>
        <v>136.81341866516632</v>
      </c>
      <c r="L70" s="36">
        <v>3786.873</v>
      </c>
      <c r="M70" s="37">
        <f>SUM(L70/J70*100)</f>
        <v>97.33140565964995</v>
      </c>
    </row>
    <row r="71" spans="1:13" ht="32.25" customHeight="1">
      <c r="A71" s="20" t="s">
        <v>163</v>
      </c>
      <c r="B71" s="24" t="s">
        <v>71</v>
      </c>
      <c r="C71" s="21" t="s">
        <v>17</v>
      </c>
      <c r="D71" s="18"/>
      <c r="E71" s="18"/>
      <c r="F71" s="35">
        <v>1153.2</v>
      </c>
      <c r="G71" s="35">
        <v>61.3</v>
      </c>
      <c r="H71" s="35">
        <v>1805.4</v>
      </c>
      <c r="I71" s="22">
        <f aca="true" t="shared" si="0" ref="I71:I77">SUM(H71/F71*100)</f>
        <v>156.5556711758585</v>
      </c>
      <c r="J71" s="35">
        <v>2825.5</v>
      </c>
      <c r="K71" s="22">
        <f aca="true" t="shared" si="1" ref="K71:K76">SUM(J71/H71*100)</f>
        <v>156.50271407998227</v>
      </c>
      <c r="L71" s="36">
        <v>2692.033</v>
      </c>
      <c r="M71" s="37">
        <f aca="true" t="shared" si="2" ref="M71:M77">SUM(L71/J71*100)</f>
        <v>95.27634047071315</v>
      </c>
    </row>
    <row r="72" spans="1:13" ht="21" customHeight="1">
      <c r="A72" s="20" t="s">
        <v>164</v>
      </c>
      <c r="B72" s="24" t="s">
        <v>30</v>
      </c>
      <c r="C72" s="21" t="s">
        <v>17</v>
      </c>
      <c r="D72" s="18"/>
      <c r="E72" s="18"/>
      <c r="F72" s="35">
        <v>2396</v>
      </c>
      <c r="G72" s="35">
        <v>84.3</v>
      </c>
      <c r="H72" s="35">
        <v>2816.2</v>
      </c>
      <c r="I72" s="22">
        <f t="shared" si="0"/>
        <v>117.53756260434056</v>
      </c>
      <c r="J72" s="35">
        <v>3631.2</v>
      </c>
      <c r="K72" s="22">
        <f t="shared" si="1"/>
        <v>128.93970598679073</v>
      </c>
      <c r="L72" s="36">
        <v>3790.478</v>
      </c>
      <c r="M72" s="37">
        <f t="shared" si="2"/>
        <v>104.38637365058383</v>
      </c>
    </row>
    <row r="73" spans="1:13" ht="22.5" customHeight="1">
      <c r="A73" s="20" t="s">
        <v>165</v>
      </c>
      <c r="B73" s="24" t="s">
        <v>48</v>
      </c>
      <c r="C73" s="21" t="s">
        <v>17</v>
      </c>
      <c r="D73" s="18"/>
      <c r="E73" s="18"/>
      <c r="F73" s="35">
        <v>1696.3</v>
      </c>
      <c r="G73" s="35">
        <v>33.4</v>
      </c>
      <c r="H73" s="35">
        <v>5580.3</v>
      </c>
      <c r="I73" s="22">
        <f t="shared" si="0"/>
        <v>328.96893238224374</v>
      </c>
      <c r="J73" s="35">
        <v>2728.9</v>
      </c>
      <c r="K73" s="22">
        <f t="shared" si="1"/>
        <v>48.90238876046091</v>
      </c>
      <c r="L73" s="36">
        <v>12132.8</v>
      </c>
      <c r="M73" s="37" t="s">
        <v>237</v>
      </c>
    </row>
    <row r="74" spans="1:13" ht="22.5" customHeight="1">
      <c r="A74" s="20" t="s">
        <v>166</v>
      </c>
      <c r="B74" s="24" t="s">
        <v>49</v>
      </c>
      <c r="C74" s="21" t="s">
        <v>17</v>
      </c>
      <c r="D74" s="18"/>
      <c r="E74" s="18"/>
      <c r="F74" s="35">
        <v>51902.4</v>
      </c>
      <c r="G74" s="35">
        <v>81.1</v>
      </c>
      <c r="H74" s="35">
        <v>66343.8</v>
      </c>
      <c r="I74" s="22">
        <f t="shared" si="0"/>
        <v>127.8241468602608</v>
      </c>
      <c r="J74" s="35">
        <v>63736.7</v>
      </c>
      <c r="K74" s="22">
        <f t="shared" si="1"/>
        <v>96.07031855275096</v>
      </c>
      <c r="L74" s="36">
        <v>58523.7</v>
      </c>
      <c r="M74" s="37">
        <f t="shared" si="2"/>
        <v>91.82103874220033</v>
      </c>
    </row>
    <row r="75" spans="1:13" ht="18.75" customHeight="1">
      <c r="A75" s="20" t="s">
        <v>167</v>
      </c>
      <c r="B75" s="24" t="s">
        <v>112</v>
      </c>
      <c r="C75" s="21" t="s">
        <v>17</v>
      </c>
      <c r="D75" s="18"/>
      <c r="E75" s="18"/>
      <c r="F75" s="35">
        <v>1269.4</v>
      </c>
      <c r="G75" s="35">
        <v>151.6</v>
      </c>
      <c r="H75" s="35">
        <v>513.1</v>
      </c>
      <c r="I75" s="22">
        <f t="shared" si="0"/>
        <v>40.42067118323617</v>
      </c>
      <c r="J75" s="35">
        <v>913.6</v>
      </c>
      <c r="K75" s="22">
        <f t="shared" si="1"/>
        <v>178.0549600467745</v>
      </c>
      <c r="L75" s="36">
        <v>590.6</v>
      </c>
      <c r="M75" s="37">
        <f t="shared" si="2"/>
        <v>64.64535901926445</v>
      </c>
    </row>
    <row r="76" spans="1:13" ht="27" customHeight="1">
      <c r="A76" s="20" t="s">
        <v>168</v>
      </c>
      <c r="B76" s="24" t="s">
        <v>50</v>
      </c>
      <c r="C76" s="21" t="s">
        <v>17</v>
      </c>
      <c r="D76" s="18"/>
      <c r="E76" s="18"/>
      <c r="F76" s="35">
        <v>31075.5</v>
      </c>
      <c r="G76" s="35">
        <v>77.2</v>
      </c>
      <c r="H76" s="35">
        <v>55006.4</v>
      </c>
      <c r="I76" s="22">
        <f t="shared" si="0"/>
        <v>177.0088976846712</v>
      </c>
      <c r="J76" s="35">
        <v>54299</v>
      </c>
      <c r="K76" s="22">
        <f t="shared" si="1"/>
        <v>98.71396782919805</v>
      </c>
      <c r="L76" s="36">
        <v>58772.7</v>
      </c>
      <c r="M76" s="37">
        <f t="shared" si="2"/>
        <v>108.23900992651798</v>
      </c>
    </row>
    <row r="77" spans="1:13" ht="19.5" customHeight="1">
      <c r="A77" s="20" t="s">
        <v>169</v>
      </c>
      <c r="B77" s="24" t="s">
        <v>112</v>
      </c>
      <c r="C77" s="21" t="s">
        <v>17</v>
      </c>
      <c r="D77" s="18"/>
      <c r="E77" s="18"/>
      <c r="F77" s="35">
        <v>1287.7</v>
      </c>
      <c r="G77" s="35">
        <v>115.9</v>
      </c>
      <c r="H77" s="35">
        <v>449.6</v>
      </c>
      <c r="I77" s="22">
        <f t="shared" si="0"/>
        <v>34.914964665683</v>
      </c>
      <c r="J77" s="35">
        <v>30143.6</v>
      </c>
      <c r="K77" s="22" t="s">
        <v>238</v>
      </c>
      <c r="L77" s="36">
        <v>25802.2</v>
      </c>
      <c r="M77" s="37">
        <f t="shared" si="2"/>
        <v>85.59760612534669</v>
      </c>
    </row>
    <row r="78" spans="1:13" ht="21.75" customHeight="1">
      <c r="A78" s="17" t="s">
        <v>170</v>
      </c>
      <c r="B78" s="50" t="s">
        <v>31</v>
      </c>
      <c r="C78" s="51"/>
      <c r="D78" s="18"/>
      <c r="E78" s="18"/>
      <c r="F78" s="18"/>
      <c r="G78" s="18"/>
      <c r="H78" s="18"/>
      <c r="I78" s="18"/>
      <c r="J78" s="18"/>
      <c r="K78" s="18"/>
      <c r="L78" s="19"/>
      <c r="M78" s="19"/>
    </row>
    <row r="79" spans="1:13" ht="22.5" customHeight="1">
      <c r="A79" s="20" t="s">
        <v>171</v>
      </c>
      <c r="B79" s="24" t="s">
        <v>55</v>
      </c>
      <c r="C79" s="21" t="s">
        <v>32</v>
      </c>
      <c r="D79" s="18"/>
      <c r="E79" s="18"/>
      <c r="F79" s="18">
        <v>50.2</v>
      </c>
      <c r="G79" s="18">
        <v>115.1</v>
      </c>
      <c r="H79" s="18">
        <v>23.3</v>
      </c>
      <c r="I79" s="22">
        <f>H79/F79*100</f>
        <v>46.41434262948207</v>
      </c>
      <c r="J79" s="18">
        <v>54.3</v>
      </c>
      <c r="K79" s="22">
        <f>J79/H79*100</f>
        <v>233.04721030042916</v>
      </c>
      <c r="L79" s="46">
        <v>23.6</v>
      </c>
      <c r="M79" s="37">
        <f>L79/J79*100</f>
        <v>43.46224677716391</v>
      </c>
    </row>
    <row r="80" spans="1:13" ht="19.5" customHeight="1">
      <c r="A80" s="20" t="s">
        <v>172</v>
      </c>
      <c r="B80" s="24" t="s">
        <v>33</v>
      </c>
      <c r="C80" s="21" t="s">
        <v>34</v>
      </c>
      <c r="D80" s="18"/>
      <c r="E80" s="18"/>
      <c r="F80" s="18"/>
      <c r="G80" s="18"/>
      <c r="H80" s="18"/>
      <c r="I80" s="18"/>
      <c r="J80" s="18"/>
      <c r="K80" s="18"/>
      <c r="L80" s="19"/>
      <c r="M80" s="19"/>
    </row>
    <row r="81" spans="1:13" ht="21.75" customHeight="1">
      <c r="A81" s="20" t="s">
        <v>173</v>
      </c>
      <c r="B81" s="24" t="s">
        <v>35</v>
      </c>
      <c r="C81" s="21" t="s">
        <v>36</v>
      </c>
      <c r="D81" s="18"/>
      <c r="E81" s="18"/>
      <c r="F81" s="18"/>
      <c r="G81" s="18"/>
      <c r="H81" s="18"/>
      <c r="I81" s="18"/>
      <c r="J81" s="18"/>
      <c r="K81" s="18"/>
      <c r="L81" s="19"/>
      <c r="M81" s="19"/>
    </row>
    <row r="82" spans="1:13" ht="18.75" customHeight="1">
      <c r="A82" s="20" t="s">
        <v>174</v>
      </c>
      <c r="B82" s="24" t="s">
        <v>37</v>
      </c>
      <c r="C82" s="21" t="s">
        <v>38</v>
      </c>
      <c r="D82" s="18"/>
      <c r="E82" s="18"/>
      <c r="F82" s="18"/>
      <c r="G82" s="18"/>
      <c r="H82" s="18"/>
      <c r="I82" s="18"/>
      <c r="J82" s="18"/>
      <c r="K82" s="18"/>
      <c r="L82" s="19"/>
      <c r="M82" s="19"/>
    </row>
    <row r="83" spans="1:13" ht="19.5" customHeight="1">
      <c r="A83" s="20" t="s">
        <v>175</v>
      </c>
      <c r="B83" s="24" t="s">
        <v>39</v>
      </c>
      <c r="C83" s="21" t="s">
        <v>40</v>
      </c>
      <c r="D83" s="18"/>
      <c r="E83" s="18"/>
      <c r="F83" s="18">
        <v>45</v>
      </c>
      <c r="G83" s="18"/>
      <c r="H83" s="18"/>
      <c r="I83" s="18"/>
      <c r="J83" s="18"/>
      <c r="K83" s="18"/>
      <c r="L83" s="19"/>
      <c r="M83" s="19"/>
    </row>
    <row r="84" spans="1:13" ht="21.75" customHeight="1">
      <c r="A84" s="17" t="s">
        <v>176</v>
      </c>
      <c r="B84" s="50" t="s">
        <v>78</v>
      </c>
      <c r="C84" s="51"/>
      <c r="D84" s="18"/>
      <c r="E84" s="18"/>
      <c r="F84" s="18"/>
      <c r="G84" s="18"/>
      <c r="H84" s="18"/>
      <c r="I84" s="18"/>
      <c r="J84" s="18"/>
      <c r="K84" s="18"/>
      <c r="L84" s="19"/>
      <c r="M84" s="19"/>
    </row>
    <row r="85" spans="1:13" ht="38.25" customHeight="1">
      <c r="A85" s="20" t="s">
        <v>177</v>
      </c>
      <c r="B85" s="2" t="s">
        <v>90</v>
      </c>
      <c r="C85" s="21" t="s">
        <v>56</v>
      </c>
      <c r="D85" s="18"/>
      <c r="E85" s="18"/>
      <c r="F85" s="21">
        <v>6</v>
      </c>
      <c r="G85" s="21">
        <v>85.7</v>
      </c>
      <c r="H85" s="21">
        <v>6</v>
      </c>
      <c r="I85" s="26">
        <f>SUM(H85/F85*100)</f>
        <v>100</v>
      </c>
      <c r="J85" s="21">
        <v>6</v>
      </c>
      <c r="K85" s="26">
        <f>SUM(J85/H85*100)</f>
        <v>100</v>
      </c>
      <c r="L85" s="47">
        <v>7</v>
      </c>
      <c r="M85" s="26">
        <f>SUM(L85/J85*100)</f>
        <v>116.66666666666667</v>
      </c>
    </row>
    <row r="86" spans="1:13" ht="18.75" customHeight="1">
      <c r="A86" s="20" t="s">
        <v>178</v>
      </c>
      <c r="B86" s="6" t="s">
        <v>91</v>
      </c>
      <c r="C86" s="21" t="s">
        <v>56</v>
      </c>
      <c r="D86" s="18"/>
      <c r="E86" s="18"/>
      <c r="F86" s="21">
        <v>4</v>
      </c>
      <c r="G86" s="26">
        <v>80</v>
      </c>
      <c r="H86" s="21">
        <v>4</v>
      </c>
      <c r="I86" s="26">
        <f aca="true" t="shared" si="3" ref="I86:I95">SUM(H86/F86*100)</f>
        <v>100</v>
      </c>
      <c r="J86" s="21">
        <v>4</v>
      </c>
      <c r="K86" s="26">
        <f>SUM(J86/H86*100)</f>
        <v>100</v>
      </c>
      <c r="L86" s="47">
        <v>5</v>
      </c>
      <c r="M86" s="26">
        <f>SUM(L86/J86*100)</f>
        <v>125</v>
      </c>
    </row>
    <row r="87" spans="1:13" ht="18" customHeight="1">
      <c r="A87" s="20" t="s">
        <v>179</v>
      </c>
      <c r="B87" s="7" t="s">
        <v>93</v>
      </c>
      <c r="C87" s="21" t="s">
        <v>56</v>
      </c>
      <c r="D87" s="18"/>
      <c r="E87" s="18"/>
      <c r="F87" s="21">
        <v>1</v>
      </c>
      <c r="G87" s="26">
        <v>100</v>
      </c>
      <c r="H87" s="21">
        <v>1</v>
      </c>
      <c r="I87" s="26">
        <f t="shared" si="3"/>
        <v>100</v>
      </c>
      <c r="J87" s="21">
        <v>1</v>
      </c>
      <c r="K87" s="26">
        <f>SUM(J87/H87*100)</f>
        <v>100</v>
      </c>
      <c r="L87" s="47">
        <v>2</v>
      </c>
      <c r="M87" s="26">
        <f>SUM(L87/J87*100)</f>
        <v>200</v>
      </c>
    </row>
    <row r="88" spans="1:13" ht="18.75" customHeight="1">
      <c r="A88" s="20" t="s">
        <v>180</v>
      </c>
      <c r="B88" s="8" t="s">
        <v>92</v>
      </c>
      <c r="C88" s="21" t="s">
        <v>56</v>
      </c>
      <c r="D88" s="18"/>
      <c r="E88" s="18"/>
      <c r="F88" s="21">
        <v>2</v>
      </c>
      <c r="G88" s="26">
        <v>100</v>
      </c>
      <c r="H88" s="21">
        <v>2</v>
      </c>
      <c r="I88" s="26">
        <f t="shared" si="3"/>
        <v>100</v>
      </c>
      <c r="J88" s="21">
        <v>2</v>
      </c>
      <c r="K88" s="26">
        <f>SUM(J88/H88*100)</f>
        <v>100</v>
      </c>
      <c r="L88" s="47">
        <v>2</v>
      </c>
      <c r="M88" s="26">
        <f>SUM(L88/J88*100)</f>
        <v>100</v>
      </c>
    </row>
    <row r="89" spans="1:13" ht="29.25" customHeight="1">
      <c r="A89" s="20" t="s">
        <v>181</v>
      </c>
      <c r="B89" s="7" t="s">
        <v>93</v>
      </c>
      <c r="C89" s="21" t="s">
        <v>56</v>
      </c>
      <c r="D89" s="18"/>
      <c r="E89" s="18"/>
      <c r="F89" s="21"/>
      <c r="G89" s="21"/>
      <c r="H89" s="21"/>
      <c r="I89" s="26"/>
      <c r="J89" s="21"/>
      <c r="K89" s="26"/>
      <c r="L89" s="30"/>
      <c r="M89" s="30"/>
    </row>
    <row r="90" spans="1:13" ht="36.75" customHeight="1">
      <c r="A90" s="20" t="s">
        <v>182</v>
      </c>
      <c r="B90" s="24" t="s">
        <v>57</v>
      </c>
      <c r="C90" s="21" t="s">
        <v>7</v>
      </c>
      <c r="D90" s="18"/>
      <c r="E90" s="18" t="s">
        <v>96</v>
      </c>
      <c r="F90" s="21">
        <v>100</v>
      </c>
      <c r="G90" s="21"/>
      <c r="H90" s="21">
        <v>100</v>
      </c>
      <c r="I90" s="26"/>
      <c r="J90" s="21">
        <v>100</v>
      </c>
      <c r="K90" s="26"/>
      <c r="L90" s="21">
        <v>100</v>
      </c>
      <c r="M90" s="30"/>
    </row>
    <row r="91" spans="1:13" ht="21.75" customHeight="1">
      <c r="A91" s="20" t="s">
        <v>183</v>
      </c>
      <c r="B91" s="24" t="s">
        <v>58</v>
      </c>
      <c r="C91" s="21" t="s">
        <v>3</v>
      </c>
      <c r="D91" s="18"/>
      <c r="E91" s="18"/>
      <c r="F91" s="21">
        <v>182.2</v>
      </c>
      <c r="G91" s="21">
        <v>99.7</v>
      </c>
      <c r="H91" s="21">
        <v>181.6</v>
      </c>
      <c r="I91" s="26">
        <f t="shared" si="3"/>
        <v>99.67069154774973</v>
      </c>
      <c r="J91" s="21">
        <v>242.8</v>
      </c>
      <c r="K91" s="26">
        <f>SUM(J91/H91*100)</f>
        <v>133.70044052863437</v>
      </c>
      <c r="L91" s="21">
        <v>235</v>
      </c>
      <c r="M91" s="26">
        <f aca="true" t="shared" si="4" ref="M91:M96">SUM(L91/J91*100)</f>
        <v>96.78747940691927</v>
      </c>
    </row>
    <row r="92" spans="1:13" ht="39.75" customHeight="1">
      <c r="A92" s="20" t="s">
        <v>184</v>
      </c>
      <c r="B92" s="24" t="s">
        <v>59</v>
      </c>
      <c r="C92" s="21" t="s">
        <v>7</v>
      </c>
      <c r="D92" s="18"/>
      <c r="E92" s="18" t="s">
        <v>96</v>
      </c>
      <c r="F92" s="21">
        <v>47.4</v>
      </c>
      <c r="G92" s="21"/>
      <c r="H92" s="21">
        <v>57.9</v>
      </c>
      <c r="I92" s="26"/>
      <c r="J92" s="21">
        <v>51.9</v>
      </c>
      <c r="K92" s="26"/>
      <c r="L92" s="29">
        <v>49.8</v>
      </c>
      <c r="M92" s="26">
        <f t="shared" si="4"/>
        <v>95.95375722543352</v>
      </c>
    </row>
    <row r="93" spans="1:13" ht="39.75" customHeight="1">
      <c r="A93" s="20" t="s">
        <v>185</v>
      </c>
      <c r="B93" s="24" t="s">
        <v>72</v>
      </c>
      <c r="C93" s="21" t="s">
        <v>3</v>
      </c>
      <c r="D93" s="18"/>
      <c r="E93" s="18"/>
      <c r="F93" s="21">
        <v>15.31</v>
      </c>
      <c r="G93" s="21">
        <v>183.6</v>
      </c>
      <c r="H93" s="21">
        <v>17.5</v>
      </c>
      <c r="I93" s="26">
        <f t="shared" si="3"/>
        <v>114.30437622468975</v>
      </c>
      <c r="J93" s="21">
        <v>25.9</v>
      </c>
      <c r="K93" s="26">
        <f>SUM(J93/H93*100)</f>
        <v>148</v>
      </c>
      <c r="L93" s="29">
        <v>25.81</v>
      </c>
      <c r="M93" s="26">
        <f t="shared" si="4"/>
        <v>99.65250965250966</v>
      </c>
    </row>
    <row r="94" spans="1:13" ht="44.25" customHeight="1">
      <c r="A94" s="20" t="s">
        <v>186</v>
      </c>
      <c r="B94" s="48" t="s">
        <v>101</v>
      </c>
      <c r="C94" s="3" t="s">
        <v>7</v>
      </c>
      <c r="D94" s="18"/>
      <c r="E94" s="18"/>
      <c r="F94" s="21">
        <v>99.4</v>
      </c>
      <c r="G94" s="21"/>
      <c r="H94" s="21">
        <v>99.5</v>
      </c>
      <c r="I94" s="26"/>
      <c r="J94" s="21">
        <v>99.5</v>
      </c>
      <c r="K94" s="26"/>
      <c r="L94" s="29">
        <v>99.8</v>
      </c>
      <c r="M94" s="26">
        <f t="shared" si="4"/>
        <v>100.30150753768845</v>
      </c>
    </row>
    <row r="95" spans="1:13" ht="54.75" customHeight="1">
      <c r="A95" s="20" t="s">
        <v>187</v>
      </c>
      <c r="B95" s="48" t="s">
        <v>109</v>
      </c>
      <c r="C95" s="3" t="s">
        <v>56</v>
      </c>
      <c r="D95" s="18"/>
      <c r="E95" s="18"/>
      <c r="F95" s="21">
        <v>510</v>
      </c>
      <c r="G95" s="21">
        <v>86.9</v>
      </c>
      <c r="H95" s="21">
        <v>764</v>
      </c>
      <c r="I95" s="26">
        <f t="shared" si="3"/>
        <v>149.80392156862746</v>
      </c>
      <c r="J95" s="21">
        <v>848</v>
      </c>
      <c r="K95" s="26">
        <f>SUM(J95/H95*100)</f>
        <v>110.99476439790577</v>
      </c>
      <c r="L95" s="29">
        <v>921</v>
      </c>
      <c r="M95" s="26">
        <f t="shared" si="4"/>
        <v>108.60849056603774</v>
      </c>
    </row>
    <row r="96" spans="1:13" ht="51" customHeight="1">
      <c r="A96" s="20" t="s">
        <v>188</v>
      </c>
      <c r="B96" s="48" t="s">
        <v>110</v>
      </c>
      <c r="C96" s="3" t="s">
        <v>89</v>
      </c>
      <c r="D96" s="18"/>
      <c r="E96" s="18"/>
      <c r="F96" s="21">
        <v>1052</v>
      </c>
      <c r="G96" s="21">
        <v>81.9</v>
      </c>
      <c r="H96" s="21">
        <v>1230</v>
      </c>
      <c r="I96" s="26">
        <f>SUM(H96/F96*100)</f>
        <v>116.92015209125475</v>
      </c>
      <c r="J96" s="21">
        <v>1484</v>
      </c>
      <c r="K96" s="26">
        <f>SUM(J96/H96*100)</f>
        <v>120.65040650406505</v>
      </c>
      <c r="L96" s="29">
        <v>1533</v>
      </c>
      <c r="M96" s="26">
        <f t="shared" si="4"/>
        <v>103.30188679245282</v>
      </c>
    </row>
    <row r="97" spans="1:13" s="13" customFormat="1" ht="80.25" customHeight="1">
      <c r="A97" s="20" t="s">
        <v>189</v>
      </c>
      <c r="B97" s="2" t="s">
        <v>102</v>
      </c>
      <c r="C97" s="3" t="s">
        <v>7</v>
      </c>
      <c r="D97" s="38"/>
      <c r="E97" s="38"/>
      <c r="F97" s="21">
        <v>82.9</v>
      </c>
      <c r="G97" s="39"/>
      <c r="H97" s="21">
        <v>83.3</v>
      </c>
      <c r="I97" s="21"/>
      <c r="J97" s="21">
        <v>84.2</v>
      </c>
      <c r="K97" s="21"/>
      <c r="L97" s="21">
        <v>84.2</v>
      </c>
      <c r="M97" s="26"/>
    </row>
    <row r="98" spans="1:13" s="13" customFormat="1" ht="38.25" customHeight="1">
      <c r="A98" s="20" t="s">
        <v>190</v>
      </c>
      <c r="B98" s="24" t="s">
        <v>103</v>
      </c>
      <c r="C98" s="21" t="s">
        <v>7</v>
      </c>
      <c r="D98" s="38"/>
      <c r="E98" s="38"/>
      <c r="F98" s="21">
        <v>96.1</v>
      </c>
      <c r="G98" s="39"/>
      <c r="H98" s="21">
        <v>96.2</v>
      </c>
      <c r="I98" s="21"/>
      <c r="J98" s="21">
        <v>96.5</v>
      </c>
      <c r="K98" s="21"/>
      <c r="L98" s="21">
        <v>96.5</v>
      </c>
      <c r="M98" s="40"/>
    </row>
    <row r="99" spans="1:13" s="13" customFormat="1" ht="39.75" customHeight="1">
      <c r="A99" s="20" t="s">
        <v>191</v>
      </c>
      <c r="B99" s="24" t="s">
        <v>104</v>
      </c>
      <c r="C99" s="21" t="s">
        <v>7</v>
      </c>
      <c r="D99" s="38"/>
      <c r="E99" s="38"/>
      <c r="F99" s="21">
        <v>89.8</v>
      </c>
      <c r="G99" s="39"/>
      <c r="H99" s="21">
        <v>89.9</v>
      </c>
      <c r="I99" s="21"/>
      <c r="J99" s="21">
        <v>90.6</v>
      </c>
      <c r="K99" s="21"/>
      <c r="L99" s="21">
        <v>90.6</v>
      </c>
      <c r="M99" s="40"/>
    </row>
    <row r="100" spans="1:13" s="13" customFormat="1" ht="33.75" customHeight="1">
      <c r="A100" s="20" t="s">
        <v>192</v>
      </c>
      <c r="B100" s="24" t="s">
        <v>105</v>
      </c>
      <c r="C100" s="21" t="s">
        <v>7</v>
      </c>
      <c r="D100" s="38"/>
      <c r="E100" s="38"/>
      <c r="F100" s="21">
        <v>96.6</v>
      </c>
      <c r="G100" s="39"/>
      <c r="H100" s="21">
        <v>96.7</v>
      </c>
      <c r="I100" s="21"/>
      <c r="J100" s="26">
        <v>97</v>
      </c>
      <c r="K100" s="21"/>
      <c r="L100" s="26">
        <v>97</v>
      </c>
      <c r="M100" s="40"/>
    </row>
    <row r="101" spans="1:13" s="13" customFormat="1" ht="38.25" customHeight="1">
      <c r="A101" s="20" t="s">
        <v>193</v>
      </c>
      <c r="B101" s="24" t="s">
        <v>106</v>
      </c>
      <c r="C101" s="21" t="s">
        <v>7</v>
      </c>
      <c r="D101" s="38"/>
      <c r="E101" s="38"/>
      <c r="F101" s="21">
        <v>81.4</v>
      </c>
      <c r="G101" s="39"/>
      <c r="H101" s="21">
        <v>81.7</v>
      </c>
      <c r="I101" s="21"/>
      <c r="J101" s="21">
        <v>82.9</v>
      </c>
      <c r="K101" s="21"/>
      <c r="L101" s="21">
        <v>82.9</v>
      </c>
      <c r="M101" s="40"/>
    </row>
    <row r="102" spans="1:13" s="13" customFormat="1" ht="24.75" customHeight="1">
      <c r="A102" s="20" t="s">
        <v>194</v>
      </c>
      <c r="B102" s="24" t="s">
        <v>107</v>
      </c>
      <c r="C102" s="21" t="s">
        <v>7</v>
      </c>
      <c r="D102" s="38"/>
      <c r="E102" s="38"/>
      <c r="F102" s="21">
        <v>97.5</v>
      </c>
      <c r="G102" s="39"/>
      <c r="H102" s="21">
        <v>97.6</v>
      </c>
      <c r="I102" s="21"/>
      <c r="J102" s="21">
        <v>97.8</v>
      </c>
      <c r="K102" s="21"/>
      <c r="L102" s="21">
        <v>97.8</v>
      </c>
      <c r="M102" s="40"/>
    </row>
    <row r="103" spans="1:13" s="13" customFormat="1" ht="39.75" customHeight="1">
      <c r="A103" s="20" t="s">
        <v>195</v>
      </c>
      <c r="B103" s="24" t="s">
        <v>111</v>
      </c>
      <c r="C103" s="21" t="s">
        <v>7</v>
      </c>
      <c r="D103" s="38"/>
      <c r="E103" s="38"/>
      <c r="F103" s="21">
        <v>83</v>
      </c>
      <c r="G103" s="39"/>
      <c r="H103" s="21">
        <v>83.3</v>
      </c>
      <c r="I103" s="21"/>
      <c r="J103" s="21">
        <v>84.2</v>
      </c>
      <c r="K103" s="21"/>
      <c r="L103" s="21">
        <v>84.2</v>
      </c>
      <c r="M103" s="40"/>
    </row>
    <row r="104" spans="1:13" s="13" customFormat="1" ht="38.25" customHeight="1">
      <c r="A104" s="20" t="s">
        <v>196</v>
      </c>
      <c r="B104" s="24" t="s">
        <v>108</v>
      </c>
      <c r="C104" s="21" t="s">
        <v>7</v>
      </c>
      <c r="D104" s="38"/>
      <c r="E104" s="38"/>
      <c r="F104" s="21">
        <v>2.1</v>
      </c>
      <c r="G104" s="39"/>
      <c r="H104" s="26">
        <v>2</v>
      </c>
      <c r="I104" s="21"/>
      <c r="J104" s="21">
        <v>1.9</v>
      </c>
      <c r="K104" s="21"/>
      <c r="L104" s="21">
        <v>1.9</v>
      </c>
      <c r="M104" s="40"/>
    </row>
    <row r="105" spans="1:13" ht="22.5" customHeight="1">
      <c r="A105" s="17" t="s">
        <v>197</v>
      </c>
      <c r="B105" s="50" t="s">
        <v>41</v>
      </c>
      <c r="C105" s="51"/>
      <c r="D105" s="18"/>
      <c r="E105" s="18"/>
      <c r="F105" s="18"/>
      <c r="G105" s="18"/>
      <c r="H105" s="18"/>
      <c r="I105" s="18"/>
      <c r="J105" s="18"/>
      <c r="K105" s="18"/>
      <c r="L105" s="19"/>
      <c r="M105" s="19"/>
    </row>
    <row r="106" spans="1:13" ht="54" customHeight="1">
      <c r="A106" s="20" t="s">
        <v>198</v>
      </c>
      <c r="B106" s="24" t="s">
        <v>51</v>
      </c>
      <c r="C106" s="21" t="s">
        <v>42</v>
      </c>
      <c r="D106" s="18"/>
      <c r="E106" s="18"/>
      <c r="F106" s="18">
        <v>43184</v>
      </c>
      <c r="G106" s="18">
        <v>107.5</v>
      </c>
      <c r="H106" s="18">
        <v>48455.8</v>
      </c>
      <c r="I106" s="22">
        <v>112.20776213412375</v>
      </c>
      <c r="J106" s="18">
        <v>53467.7</v>
      </c>
      <c r="K106" s="22">
        <v>110.34324064405085</v>
      </c>
      <c r="L106" s="23">
        <v>59850</v>
      </c>
      <c r="M106" s="41">
        <v>111.9367393772315</v>
      </c>
    </row>
    <row r="107" spans="1:13" ht="22.5" customHeight="1">
      <c r="A107" s="20" t="s">
        <v>199</v>
      </c>
      <c r="B107" s="24" t="s">
        <v>43</v>
      </c>
      <c r="C107" s="21" t="s">
        <v>42</v>
      </c>
      <c r="D107" s="18"/>
      <c r="E107" s="18"/>
      <c r="F107" s="18">
        <v>33350</v>
      </c>
      <c r="G107" s="18">
        <v>107.9</v>
      </c>
      <c r="H107" s="18">
        <v>36278.6</v>
      </c>
      <c r="I107" s="22">
        <v>108.78140929535232</v>
      </c>
      <c r="J107" s="18">
        <v>38758</v>
      </c>
      <c r="K107" s="22">
        <v>106.83433208558213</v>
      </c>
      <c r="L107" s="23">
        <v>41510</v>
      </c>
      <c r="M107" s="41">
        <v>107.1004695804737</v>
      </c>
    </row>
    <row r="108" spans="1:13" ht="19.5" customHeight="1">
      <c r="A108" s="20" t="s">
        <v>200</v>
      </c>
      <c r="B108" s="24" t="s">
        <v>44</v>
      </c>
      <c r="C108" s="21" t="s">
        <v>42</v>
      </c>
      <c r="D108" s="18"/>
      <c r="E108" s="18"/>
      <c r="F108" s="31">
        <v>178912.1</v>
      </c>
      <c r="G108" s="31">
        <v>93.4</v>
      </c>
      <c r="H108" s="31">
        <v>178064.9</v>
      </c>
      <c r="I108" s="31">
        <v>99.5</v>
      </c>
      <c r="J108" s="31">
        <v>185708.1</v>
      </c>
      <c r="K108" s="31">
        <v>104.3</v>
      </c>
      <c r="L108" s="31">
        <v>197815.3</v>
      </c>
      <c r="M108" s="31">
        <v>106.5</v>
      </c>
    </row>
    <row r="109" spans="1:13" ht="34.5" customHeight="1">
      <c r="A109" s="20" t="s">
        <v>201</v>
      </c>
      <c r="B109" s="24" t="s">
        <v>52</v>
      </c>
      <c r="C109" s="21" t="s">
        <v>7</v>
      </c>
      <c r="D109" s="18"/>
      <c r="E109" s="18" t="s">
        <v>96</v>
      </c>
      <c r="F109" s="18">
        <v>99.2</v>
      </c>
      <c r="G109" s="18" t="s">
        <v>239</v>
      </c>
      <c r="H109" s="18">
        <v>100.9</v>
      </c>
      <c r="I109" s="22" t="s">
        <v>239</v>
      </c>
      <c r="J109" s="18">
        <v>101.5</v>
      </c>
      <c r="K109" s="22" t="s">
        <v>239</v>
      </c>
      <c r="L109" s="23">
        <v>103.7</v>
      </c>
      <c r="M109" s="22" t="s">
        <v>239</v>
      </c>
    </row>
    <row r="110" spans="1:13" ht="43.5" customHeight="1">
      <c r="A110" s="20" t="s">
        <v>202</v>
      </c>
      <c r="B110" s="24" t="s">
        <v>45</v>
      </c>
      <c r="C110" s="21" t="s">
        <v>42</v>
      </c>
      <c r="D110" s="18"/>
      <c r="E110" s="18"/>
      <c r="F110" s="18">
        <v>10036.1</v>
      </c>
      <c r="G110" s="18">
        <v>133.5</v>
      </c>
      <c r="H110" s="18">
        <v>12032.1</v>
      </c>
      <c r="I110" s="22">
        <f>SUM(H110/F110)*100</f>
        <v>119.88820358505794</v>
      </c>
      <c r="J110" s="18">
        <v>13144.5</v>
      </c>
      <c r="K110" s="22">
        <f>SUM(J110/H110)*100</f>
        <v>109.24526890567732</v>
      </c>
      <c r="L110" s="23">
        <v>14453.4</v>
      </c>
      <c r="M110" s="22">
        <f>SUM(L110/J110)*100</f>
        <v>109.95777701700331</v>
      </c>
    </row>
    <row r="111" spans="1:13" ht="40.5" customHeight="1">
      <c r="A111" s="20" t="s">
        <v>203</v>
      </c>
      <c r="B111" s="24" t="s">
        <v>46</v>
      </c>
      <c r="C111" s="21" t="s">
        <v>7</v>
      </c>
      <c r="D111" s="18"/>
      <c r="E111" s="18" t="s">
        <v>96</v>
      </c>
      <c r="F111" s="18">
        <v>152.4</v>
      </c>
      <c r="G111" s="18" t="s">
        <v>239</v>
      </c>
      <c r="H111" s="18">
        <v>171.8</v>
      </c>
      <c r="I111" s="22" t="s">
        <v>239</v>
      </c>
      <c r="J111" s="18">
        <v>176.4</v>
      </c>
      <c r="K111" s="22" t="s">
        <v>239</v>
      </c>
      <c r="L111" s="23">
        <v>186.5</v>
      </c>
      <c r="M111" s="22" t="s">
        <v>239</v>
      </c>
    </row>
    <row r="112" spans="1:13" ht="24.75" customHeight="1">
      <c r="A112" s="20" t="s">
        <v>204</v>
      </c>
      <c r="B112" s="24" t="s">
        <v>84</v>
      </c>
      <c r="C112" s="21" t="s">
        <v>47</v>
      </c>
      <c r="D112" s="18"/>
      <c r="E112" s="18"/>
      <c r="F112" s="31">
        <v>118.1</v>
      </c>
      <c r="G112" s="31">
        <v>92.8</v>
      </c>
      <c r="H112" s="34">
        <v>115.7</v>
      </c>
      <c r="I112" s="31">
        <v>98</v>
      </c>
      <c r="J112" s="31">
        <v>119.9</v>
      </c>
      <c r="K112" s="31">
        <v>103.6</v>
      </c>
      <c r="L112" s="31">
        <v>127.3</v>
      </c>
      <c r="M112" s="31">
        <v>106.1</v>
      </c>
    </row>
    <row r="113" spans="1:13" ht="23.25" customHeight="1">
      <c r="A113" s="20" t="s">
        <v>205</v>
      </c>
      <c r="B113" s="24" t="s">
        <v>85</v>
      </c>
      <c r="C113" s="21" t="s">
        <v>47</v>
      </c>
      <c r="D113" s="18"/>
      <c r="E113" s="18"/>
      <c r="F113" s="31">
        <v>49</v>
      </c>
      <c r="G113" s="31">
        <v>102.3</v>
      </c>
      <c r="H113" s="34">
        <v>51.2</v>
      </c>
      <c r="I113" s="31">
        <v>104.6</v>
      </c>
      <c r="J113" s="31">
        <v>53</v>
      </c>
      <c r="K113" s="31">
        <v>103.4</v>
      </c>
      <c r="L113" s="31">
        <v>56.4</v>
      </c>
      <c r="M113" s="31">
        <v>106.5</v>
      </c>
    </row>
    <row r="114" spans="1:13" ht="56.25" customHeight="1">
      <c r="A114" s="20" t="s">
        <v>206</v>
      </c>
      <c r="B114" s="24" t="s">
        <v>86</v>
      </c>
      <c r="C114" s="21" t="s">
        <v>67</v>
      </c>
      <c r="D114" s="18"/>
      <c r="E114" s="18"/>
      <c r="F114" s="31">
        <v>8.7</v>
      </c>
      <c r="G114" s="31">
        <v>131.8</v>
      </c>
      <c r="H114" s="31">
        <v>11.1</v>
      </c>
      <c r="I114" s="31">
        <f>SUM(H114/F114*100)</f>
        <v>127.58620689655173</v>
      </c>
      <c r="J114" s="31">
        <v>12.3</v>
      </c>
      <c r="K114" s="31">
        <f>SUM(J114/H114*100)</f>
        <v>110.8108108108108</v>
      </c>
      <c r="L114" s="31">
        <v>13.3</v>
      </c>
      <c r="M114" s="31">
        <f>SUM(L114/J114*100)</f>
        <v>108.130081300813</v>
      </c>
    </row>
    <row r="115" spans="2:11" ht="17.25" customHeight="1">
      <c r="B115" s="42"/>
      <c r="C115" s="43"/>
      <c r="D115" s="44"/>
      <c r="E115" s="44"/>
      <c r="F115" s="44"/>
      <c r="G115" s="44"/>
      <c r="H115" s="44"/>
      <c r="I115" s="44"/>
      <c r="J115" s="44"/>
      <c r="K115" s="44"/>
    </row>
    <row r="116" spans="2:11" ht="15.75" hidden="1">
      <c r="B116" s="42"/>
      <c r="C116" s="43"/>
      <c r="D116" s="44"/>
      <c r="E116" s="44"/>
      <c r="F116" s="44"/>
      <c r="G116" s="44"/>
      <c r="H116" s="44"/>
      <c r="I116" s="44"/>
      <c r="J116" s="44"/>
      <c r="K116" s="44"/>
    </row>
    <row r="117" ht="18.75">
      <c r="B117" s="9" t="s">
        <v>242</v>
      </c>
    </row>
    <row r="118" ht="18.75">
      <c r="B118" s="45" t="s">
        <v>250</v>
      </c>
    </row>
    <row r="119" ht="18.75">
      <c r="B119" s="45" t="s">
        <v>251</v>
      </c>
    </row>
    <row r="121" ht="15.75">
      <c r="B121" s="9"/>
    </row>
  </sheetData>
  <sheetProtection/>
  <mergeCells count="15">
    <mergeCell ref="B84:C84"/>
    <mergeCell ref="B105:C105"/>
    <mergeCell ref="B50:C50"/>
    <mergeCell ref="B53:C53"/>
    <mergeCell ref="B65:C65"/>
    <mergeCell ref="B56:C56"/>
    <mergeCell ref="B69:C69"/>
    <mergeCell ref="B78:C78"/>
    <mergeCell ref="B47:C47"/>
    <mergeCell ref="B19:C19"/>
    <mergeCell ref="B2:K2"/>
    <mergeCell ref="B6:C6"/>
    <mergeCell ref="B10:C10"/>
    <mergeCell ref="B44:C44"/>
    <mergeCell ref="B28:C28"/>
  </mergeCells>
  <printOptions/>
  <pageMargins left="0.31496062992125984" right="0.35433070866141736" top="0.3937007874015748" bottom="0.3937007874015748" header="0.5118110236220472" footer="0.5118110236220472"/>
  <pageSetup horizontalDpi="600" verticalDpi="600" orientation="landscape" paperSize="9" scale="55" r:id="rId1"/>
  <rowBreaks count="4" manualBreakCount="4">
    <brk id="27" max="255" man="1"/>
    <brk id="55" max="255" man="1"/>
    <brk id="77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Грудцына Ирина Викторовна</cp:lastModifiedBy>
  <cp:lastPrinted>2013-01-30T11:50:33Z</cp:lastPrinted>
  <dcterms:created xsi:type="dcterms:W3CDTF">2007-04-10T02:31:52Z</dcterms:created>
  <dcterms:modified xsi:type="dcterms:W3CDTF">2013-01-30T11:56:44Z</dcterms:modified>
  <cp:category/>
  <cp:version/>
  <cp:contentType/>
  <cp:contentStatus/>
</cp:coreProperties>
</file>